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19200" windowHeight="1137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<sst xmlns="http://schemas.openxmlformats.org/spreadsheetml/2006/main" count="6992" uniqueCount="2571">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</sst>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93507" y="113123"/>
          <a:ext cx="11346241" cy="8932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Normal="80" zoomScaleSheetLayoutView="100" workbookViewId="0">
      <selection activeCell="AJ34" sqref="AJ34"/>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c r="W14" s="734"/>
      <c r="X14" s="734"/>
      <c r="Y14" s="734"/>
      <c r="Z14" s="735"/>
      <c r="AF14"/>
      <c r="AG14" s="241"/>
      <c r="AH14" s="242"/>
    </row>
    <row r="15" spans="1:39" ht="38.450000000000003" customHeight="1">
      <c r="A15" s="736" t="s">
        <v>7</v>
      </c>
      <c r="B15" s="737"/>
      <c r="C15" s="737"/>
      <c r="D15" s="737"/>
      <c r="E15" s="737"/>
      <c r="F15" s="737"/>
      <c r="G15" s="737"/>
      <c r="H15" s="737"/>
      <c r="I15" s="737"/>
      <c r="J15" s="737"/>
      <c r="K15" s="737"/>
      <c r="L15" s="737"/>
      <c r="M15" s="737"/>
      <c r="N15" s="737"/>
      <c r="O15" s="737"/>
      <c r="P15" s="737"/>
      <c r="Q15" s="737"/>
      <c r="R15" s="737"/>
      <c r="S15" s="737"/>
      <c r="T15" s="737"/>
      <c r="U15" s="738"/>
      <c r="V15" s="731" t="s">
        <v>8</v>
      </c>
      <c r="W15" s="732"/>
      <c r="X15" s="732"/>
      <c r="Y15" s="732"/>
      <c r="Z15" s="732"/>
      <c r="AA15" s="732" t="s">
        <v>9</v>
      </c>
      <c r="AB15" s="732"/>
      <c r="AC15" s="732"/>
      <c r="AD15" s="732"/>
      <c r="AE15" s="732"/>
      <c r="AF15" s="243"/>
      <c r="AG15" s="241"/>
      <c r="AH15" s="242"/>
    </row>
    <row r="16" spans="1:39" ht="22.9"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c r="AB16" s="698"/>
      <c r="AC16" s="698"/>
      <c r="AD16" s="698"/>
      <c r="AE16" s="698"/>
      <c r="AF16" s="244"/>
      <c r="AG16" s="64"/>
    </row>
    <row r="17" spans="1:39" ht="12" customHeight="1">
      <c r="A17" s="742" t="s">
        <v>10</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12</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13</v>
      </c>
      <c r="B21" s="707" t="s">
        <v>14</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15</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16</v>
      </c>
      <c r="B23" s="707" t="s">
        <v>17</v>
      </c>
      <c r="C23" s="707"/>
      <c r="D23" s="707"/>
      <c r="E23" s="707"/>
      <c r="F23" s="707"/>
      <c r="G23" s="707"/>
      <c r="H23" s="707"/>
      <c r="I23" s="707"/>
      <c r="J23" s="707"/>
      <c r="K23" s="707"/>
      <c r="L23" s="745"/>
      <c r="M23" s="746"/>
      <c r="N23" s="746"/>
      <c r="O23" s="747"/>
      <c r="P23" s="695" t="s">
        <v>18</v>
      </c>
      <c r="Q23" s="748"/>
      <c r="R23" s="749"/>
      <c r="S23" s="749"/>
      <c r="T23" s="749"/>
      <c r="U23" s="750"/>
      <c r="V23" s="228"/>
      <c r="W23" s="228"/>
      <c r="X23" s="228"/>
      <c r="Y23" s="228"/>
      <c r="Z23" s="228"/>
      <c r="AA23" s="67"/>
      <c r="AB23" s="67"/>
      <c r="AC23" s="67"/>
      <c r="AD23" s="67"/>
      <c r="AF23"/>
      <c r="AM23" s="246" t="s">
        <v>19</v>
      </c>
    </row>
    <row r="24" spans="1:39" ht="44.25" customHeight="1">
      <c r="A24" s="721"/>
      <c r="B24" s="722" t="s">
        <v>20</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21</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22</v>
      </c>
      <c r="B26" s="704" t="s">
        <v>23</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24</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25</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26</v>
      </c>
      <c r="B29" s="707" t="s">
        <v>14</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24</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27</v>
      </c>
      <c r="B31" s="707" t="s">
        <v>28</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29</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2" t="s">
        <v>32</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 customHeight="1" thickBot="1">
      <c r="A36" s="788" t="s">
        <v>33</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34</v>
      </c>
      <c r="AH36" s="806"/>
      <c r="AI36" s="806"/>
      <c r="AJ36" s="806"/>
      <c r="AK36" s="807"/>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35</v>
      </c>
      <c r="B38" s="790" t="s">
        <v>36</v>
      </c>
      <c r="C38" s="791"/>
      <c r="D38" s="791"/>
      <c r="E38" s="791"/>
      <c r="F38" s="791"/>
      <c r="G38" s="791"/>
      <c r="H38" s="791"/>
      <c r="I38" s="791"/>
      <c r="J38" s="791"/>
      <c r="K38" s="792"/>
      <c r="L38" s="790" t="s">
        <v>37</v>
      </c>
      <c r="M38" s="791"/>
      <c r="N38" s="791"/>
      <c r="O38" s="791"/>
      <c r="P38" s="792"/>
      <c r="Q38" s="765" t="s">
        <v>38</v>
      </c>
      <c r="R38" s="766"/>
      <c r="S38" s="766"/>
      <c r="T38" s="766"/>
      <c r="U38" s="766"/>
      <c r="V38" s="767"/>
      <c r="W38" s="763" t="s">
        <v>39</v>
      </c>
      <c r="X38" s="790" t="s">
        <v>40</v>
      </c>
      <c r="Y38" s="792"/>
      <c r="Z38" s="757" t="s">
        <v>41</v>
      </c>
      <c r="AA38" s="768" t="s">
        <v>42</v>
      </c>
      <c r="AB38" s="768" t="s">
        <v>43</v>
      </c>
      <c r="AC38" s="768" t="s">
        <v>44</v>
      </c>
      <c r="AD38" s="763" t="s">
        <v>45</v>
      </c>
      <c r="AE38" s="763" t="s">
        <v>46</v>
      </c>
      <c r="AF38" s="251"/>
      <c r="AG38" s="808"/>
      <c r="AH38" s="809"/>
      <c r="AI38" s="809"/>
      <c r="AJ38" s="809"/>
      <c r="AK38" s="810"/>
    </row>
    <row r="39" spans="1:46" ht="34.15" customHeight="1" thickBot="1">
      <c r="A39" s="702"/>
      <c r="B39" s="793"/>
      <c r="C39" s="794"/>
      <c r="D39" s="794"/>
      <c r="E39" s="794"/>
      <c r="F39" s="794"/>
      <c r="G39" s="794"/>
      <c r="H39" s="794"/>
      <c r="I39" s="794"/>
      <c r="J39" s="794"/>
      <c r="K39" s="795"/>
      <c r="L39" s="793"/>
      <c r="M39" s="794"/>
      <c r="N39" s="794"/>
      <c r="O39" s="794"/>
      <c r="P39" s="795"/>
      <c r="Q39" s="796" t="s">
        <v>47</v>
      </c>
      <c r="R39" s="797"/>
      <c r="S39" s="797"/>
      <c r="T39" s="797"/>
      <c r="U39" s="797"/>
      <c r="V39" s="584" t="s">
        <v>48</v>
      </c>
      <c r="W39" s="764"/>
      <c r="X39" s="793"/>
      <c r="Y39" s="795"/>
      <c r="Z39" s="758"/>
      <c r="AA39" s="769"/>
      <c r="AB39" s="769"/>
      <c r="AC39" s="769"/>
      <c r="AD39" s="764"/>
      <c r="AE39" s="764"/>
      <c r="AF39" s="251"/>
      <c r="AG39" s="811"/>
      <c r="AH39" s="812"/>
      <c r="AI39" s="812"/>
      <c r="AJ39" s="812"/>
      <c r="AK39" s="813"/>
    </row>
    <row r="40" spans="1:46" ht="49.9"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54</v>
      </c>
      <c r="AH41" s="260" t="s">
        <v>55</v>
      </c>
      <c r="AI41" s="261" t="s">
        <v>56</v>
      </c>
      <c r="AJ41" s="262">
        <f>COUNTIF($Z$40:$Z$139, AI41)</f>
        <v>0</v>
      </c>
      <c r="AK41" s="785" t="str">
        <f>IF(AJ41=AJ42, "一致", "不一致")</f>
        <v>一致</v>
      </c>
    </row>
    <row r="42" spans="1:46" ht="49.9" customHeight="1">
      <c r="A42" s="252">
        <f t="shared" ref="A42:A78" si="1">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57</v>
      </c>
      <c r="AI42" s="264" t="s">
        <v>58</v>
      </c>
      <c r="AJ42" s="265">
        <f t="shared" ref="AJ42:AJ73" si="2">COUNTIF($Z$40:$Z$139, AI42)</f>
        <v>0</v>
      </c>
      <c r="AK42" s="786"/>
    </row>
    <row r="43" spans="1:46" ht="49.9" customHeight="1">
      <c r="A43" s="252">
        <f t="shared" si="1"/>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59</v>
      </c>
      <c r="AH43" s="263" t="s">
        <v>60</v>
      </c>
      <c r="AI43" s="264" t="s">
        <v>61</v>
      </c>
      <c r="AJ43" s="265">
        <f t="shared" si="2"/>
        <v>0</v>
      </c>
      <c r="AK43" s="786" t="str">
        <f>IF(AJ43=AJ44, "一致", "不一致")</f>
        <v>一致</v>
      </c>
    </row>
    <row r="44" spans="1:46" ht="49.9" customHeight="1">
      <c r="A44" s="252">
        <f t="shared" si="1"/>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62</v>
      </c>
      <c r="AI44" s="264" t="s">
        <v>63</v>
      </c>
      <c r="AJ44" s="265">
        <f t="shared" si="2"/>
        <v>0</v>
      </c>
      <c r="AK44" s="786"/>
    </row>
    <row r="45" spans="1:46" ht="49.9" customHeight="1">
      <c r="A45" s="252">
        <f t="shared" si="1"/>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64</v>
      </c>
      <c r="AH45" s="263" t="s">
        <v>65</v>
      </c>
      <c r="AI45" s="264" t="s">
        <v>66</v>
      </c>
      <c r="AJ45" s="265">
        <f t="shared" si="2"/>
        <v>0</v>
      </c>
      <c r="AK45" s="786" t="str">
        <f>IF(AND(AJ45=AJ46, AJ46=AJ47), "一致", "不一致")</f>
        <v>一致</v>
      </c>
    </row>
    <row r="46" spans="1:46" ht="49.9" customHeight="1">
      <c r="A46" s="252">
        <f t="shared" si="1"/>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67</v>
      </c>
      <c r="AI46" s="264" t="s">
        <v>68</v>
      </c>
      <c r="AJ46" s="265">
        <f t="shared" si="2"/>
        <v>0</v>
      </c>
      <c r="AK46" s="786"/>
    </row>
    <row r="47" spans="1:46" ht="49.9" customHeight="1">
      <c r="A47" s="252">
        <f t="shared" si="1"/>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69</v>
      </c>
      <c r="AI47" s="264" t="s">
        <v>70</v>
      </c>
      <c r="AJ47" s="265">
        <f t="shared" si="2"/>
        <v>0</v>
      </c>
      <c r="AK47" s="786"/>
    </row>
    <row r="48" spans="1:46" ht="49.9" customHeight="1">
      <c r="A48" s="252">
        <f t="shared" si="1"/>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71</v>
      </c>
      <c r="AH48" s="263" t="s">
        <v>72</v>
      </c>
      <c r="AI48" s="264" t="s">
        <v>73</v>
      </c>
      <c r="AJ48" s="265">
        <f t="shared" si="2"/>
        <v>0</v>
      </c>
      <c r="AK48" s="786" t="str">
        <f>IF(AJ48=AJ49, "一致", "不一致")</f>
        <v>一致</v>
      </c>
    </row>
    <row r="49" spans="1:37" ht="49.9" customHeight="1">
      <c r="A49" s="252">
        <f t="shared" si="1"/>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74</v>
      </c>
      <c r="AI49" s="264" t="s">
        <v>75</v>
      </c>
      <c r="AJ49" s="265">
        <f t="shared" si="2"/>
        <v>0</v>
      </c>
      <c r="AK49" s="786"/>
    </row>
    <row r="50" spans="1:37" ht="49.9" customHeight="1">
      <c r="A50" s="252">
        <f t="shared" si="1"/>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76</v>
      </c>
      <c r="AH50" s="263" t="s">
        <v>77</v>
      </c>
      <c r="AI50" s="264" t="s">
        <v>78</v>
      </c>
      <c r="AJ50" s="265">
        <f t="shared" si="2"/>
        <v>0</v>
      </c>
      <c r="AK50" s="786" t="str">
        <f>IF(AJ50=AJ51, "一致", "不一致")</f>
        <v>一致</v>
      </c>
    </row>
    <row r="51" spans="1:37" ht="49.9" customHeight="1">
      <c r="A51" s="252">
        <f t="shared" si="1"/>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79</v>
      </c>
      <c r="AI51" s="264" t="s">
        <v>80</v>
      </c>
      <c r="AJ51" s="265">
        <f t="shared" si="2"/>
        <v>0</v>
      </c>
      <c r="AK51" s="786"/>
    </row>
    <row r="52" spans="1:37" ht="49.9" customHeight="1">
      <c r="A52" s="252">
        <f t="shared" si="1"/>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81</v>
      </c>
      <c r="AH52" s="263" t="s">
        <v>82</v>
      </c>
      <c r="AI52" s="264" t="s">
        <v>83</v>
      </c>
      <c r="AJ52" s="265">
        <f t="shared" si="2"/>
        <v>0</v>
      </c>
      <c r="AK52" s="786" t="str">
        <f>IF(AND(AJ52=AJ53, AJ53=AJ54, AJ54=AJ55), "一致", "不一致")</f>
        <v>一致</v>
      </c>
    </row>
    <row r="53" spans="1:37" ht="49.9" customHeight="1">
      <c r="A53" s="252">
        <f t="shared" si="1"/>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84</v>
      </c>
      <c r="AI53" s="264" t="s">
        <v>85</v>
      </c>
      <c r="AJ53" s="265">
        <f t="shared" si="2"/>
        <v>0</v>
      </c>
      <c r="AK53" s="786"/>
    </row>
    <row r="54" spans="1:37" ht="49.9" customHeight="1">
      <c r="A54" s="252">
        <f t="shared" si="1"/>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86</v>
      </c>
      <c r="AI54" s="264" t="s">
        <v>87</v>
      </c>
      <c r="AJ54" s="265">
        <f t="shared" si="2"/>
        <v>0</v>
      </c>
      <c r="AK54" s="786"/>
    </row>
    <row r="55" spans="1:37" ht="49.9" customHeight="1">
      <c r="A55" s="252">
        <f t="shared" si="1"/>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88</v>
      </c>
      <c r="AI55" s="264" t="s">
        <v>89</v>
      </c>
      <c r="AJ55" s="265">
        <f t="shared" si="2"/>
        <v>0</v>
      </c>
      <c r="AK55" s="786"/>
    </row>
    <row r="56" spans="1:37" ht="49.9" customHeight="1">
      <c r="A56" s="252">
        <f t="shared" si="1"/>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90</v>
      </c>
      <c r="AH56" s="263" t="s">
        <v>91</v>
      </c>
      <c r="AI56" s="264" t="s">
        <v>92</v>
      </c>
      <c r="AJ56" s="265">
        <f t="shared" si="2"/>
        <v>0</v>
      </c>
      <c r="AK56" s="786" t="str">
        <f>IF(AJ56=AJ57, "一致", "不一致")</f>
        <v>一致</v>
      </c>
    </row>
    <row r="57" spans="1:37" ht="49.9" customHeight="1">
      <c r="A57" s="252">
        <f t="shared" si="1"/>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93</v>
      </c>
      <c r="AI57" s="264" t="s">
        <v>94</v>
      </c>
      <c r="AJ57" s="265">
        <f t="shared" si="2"/>
        <v>0</v>
      </c>
      <c r="AK57" s="786"/>
    </row>
    <row r="58" spans="1:37" ht="49.9" customHeight="1">
      <c r="A58" s="252">
        <f t="shared" si="1"/>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95</v>
      </c>
      <c r="AH58" s="263" t="s">
        <v>96</v>
      </c>
      <c r="AI58" s="264" t="s">
        <v>97</v>
      </c>
      <c r="AJ58" s="265">
        <f t="shared" si="2"/>
        <v>0</v>
      </c>
      <c r="AK58" s="786" t="str">
        <f>IF(AND(AJ58=AJ59, AJ59=AJ60, AJ60=AJ61), "一致", "不一致")</f>
        <v>一致</v>
      </c>
    </row>
    <row r="59" spans="1:37" ht="49.9" customHeight="1">
      <c r="A59" s="252">
        <f t="shared" si="1"/>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98</v>
      </c>
      <c r="AI59" s="264" t="s">
        <v>99</v>
      </c>
      <c r="AJ59" s="265">
        <f t="shared" si="2"/>
        <v>0</v>
      </c>
      <c r="AK59" s="786"/>
    </row>
    <row r="60" spans="1:37" ht="49.9" customHeight="1">
      <c r="A60" s="252">
        <f t="shared" si="1"/>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100</v>
      </c>
      <c r="AI60" s="264" t="s">
        <v>101</v>
      </c>
      <c r="AJ60" s="265">
        <f t="shared" si="2"/>
        <v>0</v>
      </c>
      <c r="AK60" s="786"/>
    </row>
    <row r="61" spans="1:37" ht="49.9" customHeight="1">
      <c r="A61" s="252">
        <f t="shared" si="1"/>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102</v>
      </c>
      <c r="AI61" s="264" t="s">
        <v>103</v>
      </c>
      <c r="AJ61" s="265">
        <f t="shared" si="2"/>
        <v>0</v>
      </c>
      <c r="AK61" s="786"/>
    </row>
    <row r="62" spans="1:37" ht="49.9" customHeight="1">
      <c r="A62" s="252">
        <f t="shared" si="1"/>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104</v>
      </c>
      <c r="AH62" s="263" t="s">
        <v>105</v>
      </c>
      <c r="AI62" s="264" t="s">
        <v>106</v>
      </c>
      <c r="AJ62" s="265">
        <f t="shared" si="2"/>
        <v>0</v>
      </c>
      <c r="AK62" s="786" t="str">
        <f>IF(AJ62=AJ63, "一致", "不一致")</f>
        <v>一致</v>
      </c>
    </row>
    <row r="63" spans="1:37" ht="49.9" customHeight="1">
      <c r="A63" s="252">
        <f t="shared" si="1"/>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107</v>
      </c>
      <c r="AI63" s="264" t="s">
        <v>108</v>
      </c>
      <c r="AJ63" s="265">
        <f t="shared" si="2"/>
        <v>0</v>
      </c>
      <c r="AK63" s="786"/>
    </row>
    <row r="64" spans="1:37" ht="49.9" customHeight="1">
      <c r="A64" s="252">
        <f t="shared" si="1"/>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109</v>
      </c>
      <c r="AH64" s="263" t="s">
        <v>110</v>
      </c>
      <c r="AI64" s="264" t="s">
        <v>111</v>
      </c>
      <c r="AJ64" s="265">
        <f t="shared" si="2"/>
        <v>0</v>
      </c>
      <c r="AK64" s="786" t="str">
        <f>IF(AJ64=AJ65, "一致", "不一致")</f>
        <v>一致</v>
      </c>
    </row>
    <row r="65" spans="1:37" ht="49.9" customHeight="1">
      <c r="A65" s="252">
        <f t="shared" si="1"/>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112</v>
      </c>
      <c r="AI65" s="264" t="s">
        <v>113</v>
      </c>
      <c r="AJ65" s="265">
        <f t="shared" si="2"/>
        <v>0</v>
      </c>
      <c r="AK65" s="786"/>
    </row>
    <row r="66" spans="1:37" ht="49.9" customHeight="1">
      <c r="A66" s="252">
        <f t="shared" si="1"/>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114</v>
      </c>
      <c r="AH66" s="263" t="s">
        <v>115</v>
      </c>
      <c r="AI66" s="264" t="s">
        <v>116</v>
      </c>
      <c r="AJ66" s="265">
        <f t="shared" si="2"/>
        <v>0</v>
      </c>
      <c r="AK66" s="786" t="str">
        <f>IF(AJ66=AJ67, "一致", "不一致")</f>
        <v>一致</v>
      </c>
    </row>
    <row r="67" spans="1:37" ht="49.9" customHeight="1">
      <c r="A67" s="252">
        <f t="shared" si="1"/>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117</v>
      </c>
      <c r="AI67" s="264" t="s">
        <v>118</v>
      </c>
      <c r="AJ67" s="265">
        <f t="shared" si="2"/>
        <v>0</v>
      </c>
      <c r="AK67" s="786"/>
    </row>
    <row r="68" spans="1:37" ht="49.9" customHeight="1">
      <c r="A68" s="252">
        <f t="shared" si="1"/>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119</v>
      </c>
      <c r="AH68" s="263" t="s">
        <v>120</v>
      </c>
      <c r="AI68" s="264" t="s">
        <v>121</v>
      </c>
      <c r="AJ68" s="265">
        <f t="shared" si="2"/>
        <v>0</v>
      </c>
      <c r="AK68" s="786" t="str">
        <f>IF(AJ68=AJ69, "一致", "不一致")</f>
        <v>一致</v>
      </c>
    </row>
    <row r="69" spans="1:37" ht="49.9" customHeight="1">
      <c r="A69" s="252">
        <f t="shared" si="1"/>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122</v>
      </c>
      <c r="AI69" s="264" t="s">
        <v>123</v>
      </c>
      <c r="AJ69" s="265">
        <f t="shared" si="2"/>
        <v>0</v>
      </c>
      <c r="AK69" s="786"/>
    </row>
    <row r="70" spans="1:37" ht="49.9" customHeight="1">
      <c r="A70" s="252">
        <f t="shared" si="1"/>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124</v>
      </c>
      <c r="AH70" s="263" t="s">
        <v>125</v>
      </c>
      <c r="AI70" s="264" t="s">
        <v>126</v>
      </c>
      <c r="AJ70" s="265">
        <f t="shared" si="2"/>
        <v>0</v>
      </c>
      <c r="AK70" s="786" t="str">
        <f>IF(AJ70=AJ71, "一致", "不一致")</f>
        <v>一致</v>
      </c>
    </row>
    <row r="71" spans="1:37" ht="49.9" customHeight="1">
      <c r="A71" s="252">
        <f t="shared" si="1"/>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127</v>
      </c>
      <c r="AI71" s="264" t="s">
        <v>128</v>
      </c>
      <c r="AJ71" s="265">
        <f t="shared" si="2"/>
        <v>0</v>
      </c>
      <c r="AK71" s="786"/>
    </row>
    <row r="72" spans="1:37" ht="49.9" customHeight="1">
      <c r="A72" s="252">
        <f t="shared" si="1"/>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129</v>
      </c>
      <c r="AH72" s="263" t="s">
        <v>130</v>
      </c>
      <c r="AI72" s="264" t="s">
        <v>131</v>
      </c>
      <c r="AJ72" s="265">
        <f t="shared" si="2"/>
        <v>0</v>
      </c>
      <c r="AK72" s="786" t="str">
        <f>IF(AJ72=AJ73, "一致", "不一致")</f>
        <v>一致</v>
      </c>
    </row>
    <row r="73" spans="1:37" ht="49.9" customHeight="1" thickBot="1">
      <c r="A73" s="252">
        <f t="shared" si="1"/>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132</v>
      </c>
      <c r="AI73" s="267" t="s">
        <v>133</v>
      </c>
      <c r="AJ73" s="268">
        <f t="shared" si="2"/>
        <v>0</v>
      </c>
      <c r="AK73" s="801"/>
    </row>
    <row r="74" spans="1:37" ht="49.9" customHeight="1">
      <c r="A74" s="252">
        <f t="shared" si="1"/>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1"/>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1"/>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1"/>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1"/>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rrKVSedmUsxko05zigiBanPn+oWXbDUu6EyDkfQXK2Oq+zB34Gt9z9ZOoGHIyPTJQbe4IDsiKy88H2pCVQSdA==" saltValue="0HfDkW3Nv0JKRtTV+Mdbj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topLeftCell="A7" zoomScale="130" zoomScaleNormal="120" zoomScaleSheetLayoutView="130" zoomScalePageLayoutView="64" workbookViewId="0">
      <selection activeCell="BA1" sqref="BA1:BE1048576"/>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135</v>
      </c>
      <c r="AD1" s="937"/>
      <c r="AE1" s="937"/>
      <c r="AF1" s="936" t="str">
        <f>IF(基本情報入力シート!V16="", "", 基本情報入力シート!V16)</f>
        <v/>
      </c>
      <c r="AG1" s="937"/>
      <c r="AH1" s="937"/>
      <c r="AI1" s="937"/>
      <c r="AJ1" s="937"/>
      <c r="AK1" s="962"/>
      <c r="AL1" s="61"/>
      <c r="AM1" s="61"/>
      <c r="AN1" s="61"/>
      <c r="AO1" s="61"/>
      <c r="AP1" s="61"/>
      <c r="AQ1" s="61"/>
      <c r="AR1" s="61"/>
      <c r="AS1" s="61"/>
      <c r="AT1" s="61"/>
      <c r="AU1" s="61"/>
      <c r="AV1" s="61"/>
      <c r="AW1" s="61"/>
      <c r="AX1" s="61"/>
      <c r="AY1" s="61"/>
      <c r="BA1" s="836" t="s">
        <v>136</v>
      </c>
      <c r="BB1" s="836"/>
      <c r="BC1" s="836"/>
      <c r="BD1" s="836"/>
      <c r="BE1" s="836"/>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
      </c>
      <c r="BB2" s="836"/>
      <c r="BC2" s="836"/>
      <c r="BD2" s="836"/>
      <c r="BE2" s="836"/>
    </row>
    <row r="3" spans="1:57" ht="18.600000000000001" customHeight="1">
      <c r="A3" s="61"/>
      <c r="B3" s="963" t="s">
        <v>137</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14</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139</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140</v>
      </c>
      <c r="C8" s="946"/>
      <c r="D8" s="946"/>
      <c r="E8" s="946"/>
      <c r="F8" s="946"/>
      <c r="G8" s="947"/>
      <c r="H8" s="402" t="s">
        <v>17</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14</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141</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142</v>
      </c>
      <c r="C13" s="938"/>
      <c r="D13" s="938"/>
      <c r="E13" s="938"/>
      <c r="F13" s="938"/>
      <c r="G13" s="938"/>
      <c r="H13" s="939" t="s">
        <v>28</v>
      </c>
      <c r="I13" s="938"/>
      <c r="J13" s="938"/>
      <c r="K13" s="938"/>
      <c r="L13" s="940" t="str">
        <f>IF(基本情報入力シート!L31="","",基本情報入力シート!L31)</f>
        <v/>
      </c>
      <c r="M13" s="941"/>
      <c r="N13" s="941"/>
      <c r="O13" s="941"/>
      <c r="P13" s="941"/>
      <c r="Q13" s="941"/>
      <c r="R13" s="941"/>
      <c r="S13" s="941"/>
      <c r="T13" s="941"/>
      <c r="U13" s="942"/>
      <c r="V13" s="943" t="s">
        <v>29</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144</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918" t="s">
        <v>146</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977" t="s">
        <v>149</v>
      </c>
      <c r="D18" s="977"/>
      <c r="E18" s="977"/>
      <c r="F18" s="977"/>
      <c r="G18" s="977"/>
      <c r="H18" s="977"/>
      <c r="I18" s="977"/>
      <c r="J18" s="977"/>
      <c r="K18" s="977"/>
      <c r="L18" s="977"/>
      <c r="M18" s="977"/>
      <c r="N18" s="977"/>
      <c r="O18" s="977"/>
      <c r="P18" s="977"/>
      <c r="Q18" s="986"/>
      <c r="R18" s="987"/>
      <c r="S18" s="987"/>
      <c r="T18" s="987"/>
      <c r="U18" s="987"/>
      <c r="V18" s="988"/>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977" t="s">
        <v>152</v>
      </c>
      <c r="D19" s="918"/>
      <c r="E19" s="918"/>
      <c r="F19" s="918"/>
      <c r="G19" s="918"/>
      <c r="H19" s="918"/>
      <c r="I19" s="918"/>
      <c r="J19" s="918"/>
      <c r="K19" s="918"/>
      <c r="L19" s="918"/>
      <c r="M19" s="918"/>
      <c r="N19" s="918"/>
      <c r="O19" s="918"/>
      <c r="P19" s="978"/>
      <c r="Q19" s="979">
        <f>Q17+Q18</f>
        <v>0</v>
      </c>
      <c r="R19" s="980"/>
      <c r="S19" s="980"/>
      <c r="T19" s="980"/>
      <c r="U19" s="980"/>
      <c r="V19" s="981"/>
      <c r="W19" s="411" t="s">
        <v>147</v>
      </c>
      <c r="X19" s="66" t="s">
        <v>150</v>
      </c>
      <c r="Y19" s="922" t="str">
        <f>IF(H7="", "", IFERROR(IF(Q20&gt;=Q19,"○","×"),""))</f>
        <v/>
      </c>
      <c r="Z19" s="61"/>
      <c r="AA19" s="61"/>
      <c r="AB19" s="61"/>
      <c r="AC19" s="61"/>
      <c r="AD19" s="61"/>
      <c r="AE19" s="61"/>
      <c r="AF19" s="61"/>
      <c r="AG19" s="61"/>
      <c r="AH19" s="61"/>
      <c r="AI19" s="61"/>
      <c r="AJ19" s="61"/>
      <c r="AK19" s="61"/>
      <c r="AL19" s="61"/>
      <c r="AM19" s="982" t="s">
        <v>153</v>
      </c>
      <c r="AN19" s="983"/>
      <c r="AO19" s="983"/>
      <c r="AP19" s="983"/>
      <c r="AQ19" s="983"/>
      <c r="AR19" s="983"/>
      <c r="AS19" s="983"/>
      <c r="AT19" s="983"/>
      <c r="AU19" s="983"/>
      <c r="AV19" s="983"/>
      <c r="AW19" s="983"/>
      <c r="AX19" s="983"/>
      <c r="AY19" s="984"/>
    </row>
    <row r="20" spans="1:51" ht="38.450000000000003" customHeight="1" thickBot="1">
      <c r="A20" s="61"/>
      <c r="B20" s="412" t="s">
        <v>154</v>
      </c>
      <c r="C20" s="985" t="s">
        <v>155</v>
      </c>
      <c r="D20" s="985"/>
      <c r="E20" s="985"/>
      <c r="F20" s="985"/>
      <c r="G20" s="985"/>
      <c r="H20" s="985"/>
      <c r="I20" s="985"/>
      <c r="J20" s="985"/>
      <c r="K20" s="985"/>
      <c r="L20" s="985"/>
      <c r="M20" s="985"/>
      <c r="N20" s="985"/>
      <c r="O20" s="985"/>
      <c r="P20" s="985"/>
      <c r="Q20" s="986"/>
      <c r="R20" s="987"/>
      <c r="S20" s="987"/>
      <c r="T20" s="987"/>
      <c r="U20" s="987"/>
      <c r="V20" s="988"/>
      <c r="W20" s="413" t="s">
        <v>147</v>
      </c>
      <c r="X20" s="66" t="s">
        <v>150</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157</v>
      </c>
      <c r="C23" s="915" t="s">
        <v>158</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15" customHeight="1">
      <c r="A24" s="61"/>
      <c r="B24" s="418" t="s">
        <v>157</v>
      </c>
      <c r="C24" s="915" t="s">
        <v>159</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160</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161</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162</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918" t="s">
        <v>163</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147</v>
      </c>
      <c r="AA29" s="118" t="s">
        <v>150</v>
      </c>
      <c r="AB29" s="922" t="str">
        <f>IF(H7="", "", IFERROR(IF(T30&gt;=T29,"○","×"),""))</f>
        <v/>
      </c>
      <c r="AC29" s="426"/>
      <c r="AD29" s="427"/>
      <c r="AE29" s="427"/>
      <c r="AF29" s="427"/>
      <c r="AG29" s="427"/>
      <c r="AH29" s="427"/>
      <c r="AI29" s="427"/>
      <c r="AJ29" s="427"/>
      <c r="AK29" s="427"/>
      <c r="AL29" s="61"/>
      <c r="AM29" s="838" t="s">
        <v>164</v>
      </c>
      <c r="AN29" s="839"/>
      <c r="AO29" s="839"/>
      <c r="AP29" s="839"/>
      <c r="AQ29" s="839"/>
      <c r="AR29" s="839"/>
      <c r="AS29" s="839"/>
      <c r="AT29" s="839"/>
      <c r="AU29" s="839"/>
      <c r="AV29" s="839"/>
      <c r="AW29" s="839"/>
      <c r="AX29" s="839"/>
      <c r="AY29" s="840"/>
    </row>
    <row r="30" spans="1:51" ht="28.5" customHeight="1" thickBot="1">
      <c r="A30" s="61"/>
      <c r="B30" s="425" t="s">
        <v>148</v>
      </c>
      <c r="C30" s="977" t="s">
        <v>165</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147</v>
      </c>
      <c r="AA30" s="118" t="s">
        <v>150</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157</v>
      </c>
      <c r="C33" s="1003" t="s">
        <v>166</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167</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149999999999999" customHeight="1" thickBot="1">
      <c r="A36" s="61"/>
      <c r="B36" s="927" t="s">
        <v>168</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822" t="s">
        <v>169</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147</v>
      </c>
      <c r="Z37" s="434" t="s">
        <v>150</v>
      </c>
      <c r="AA37" s="435"/>
      <c r="AB37" s="61"/>
      <c r="AC37" s="61"/>
      <c r="AD37" s="61"/>
      <c r="AE37" s="61"/>
      <c r="AF37" s="61"/>
      <c r="AG37" s="61" t="s">
        <v>150</v>
      </c>
      <c r="AH37" s="436" t="str">
        <f>IF(T38&lt;T37,"×","")</f>
        <v/>
      </c>
      <c r="AI37" s="61"/>
      <c r="AJ37" s="61"/>
      <c r="AK37" s="61"/>
      <c r="AL37" s="61"/>
      <c r="AM37" s="909" t="s">
        <v>170</v>
      </c>
      <c r="AN37" s="910"/>
      <c r="AO37" s="910"/>
      <c r="AP37" s="910"/>
      <c r="AQ37" s="910"/>
      <c r="AR37" s="910"/>
      <c r="AS37" s="910"/>
      <c r="AT37" s="910"/>
      <c r="AU37" s="910"/>
      <c r="AV37" s="910"/>
      <c r="AW37" s="910"/>
      <c r="AX37" s="910"/>
      <c r="AY37" s="911"/>
    </row>
    <row r="38" spans="1:56" ht="19.899999999999999" customHeight="1" thickBot="1">
      <c r="A38" s="61"/>
      <c r="B38" s="630" t="s">
        <v>148</v>
      </c>
      <c r="C38" s="824" t="s">
        <v>171</v>
      </c>
      <c r="D38" s="824"/>
      <c r="E38" s="824"/>
      <c r="F38" s="824"/>
      <c r="G38" s="824"/>
      <c r="H38" s="824"/>
      <c r="I38" s="824"/>
      <c r="J38" s="824"/>
      <c r="K38" s="824"/>
      <c r="L38" s="824"/>
      <c r="M38" s="824"/>
      <c r="N38" s="824"/>
      <c r="O38" s="824"/>
      <c r="P38" s="824"/>
      <c r="Q38" s="824"/>
      <c r="R38" s="824"/>
      <c r="S38" s="825"/>
      <c r="T38" s="986"/>
      <c r="U38" s="987"/>
      <c r="V38" s="987"/>
      <c r="W38" s="987"/>
      <c r="X38" s="988"/>
      <c r="Y38" s="437" t="s">
        <v>147</v>
      </c>
      <c r="Z38" s="36"/>
      <c r="AA38" s="438" t="s">
        <v>172</v>
      </c>
      <c r="AB38" s="829">
        <f>IFERROR(T39/T37*100,0)</f>
        <v>0</v>
      </c>
      <c r="AC38" s="830"/>
      <c r="AD38" s="831"/>
      <c r="AE38" s="439" t="s">
        <v>173</v>
      </c>
      <c r="AF38" s="439" t="s">
        <v>174</v>
      </c>
      <c r="AG38" s="61" t="s">
        <v>150</v>
      </c>
      <c r="AH38" s="409" t="str">
        <f>IF(OR(T37=0, T37=""),"",(IF(AND(AB38&gt;=200/3, T38&gt;=T39),"○","×")))</f>
        <v/>
      </c>
      <c r="AI38" s="419"/>
      <c r="AJ38" s="419"/>
      <c r="AK38" s="419"/>
      <c r="AL38" s="61"/>
      <c r="AM38" s="845" t="s">
        <v>175</v>
      </c>
      <c r="AN38" s="846"/>
      <c r="AO38" s="846"/>
      <c r="AP38" s="846"/>
      <c r="AQ38" s="846"/>
      <c r="AR38" s="846"/>
      <c r="AS38" s="846"/>
      <c r="AT38" s="846"/>
      <c r="AU38" s="846"/>
      <c r="AV38" s="846"/>
      <c r="AW38" s="846"/>
      <c r="AX38" s="846"/>
      <c r="AY38" s="847"/>
    </row>
    <row r="39" spans="1:56" ht="19.899999999999999" customHeight="1" thickBot="1">
      <c r="A39" s="61"/>
      <c r="B39" s="440"/>
      <c r="C39" s="995" t="s">
        <v>176</v>
      </c>
      <c r="D39" s="996"/>
      <c r="E39" s="996"/>
      <c r="F39" s="996"/>
      <c r="G39" s="996"/>
      <c r="H39" s="996"/>
      <c r="I39" s="996"/>
      <c r="J39" s="996"/>
      <c r="K39" s="996"/>
      <c r="L39" s="996"/>
      <c r="M39" s="996"/>
      <c r="N39" s="996"/>
      <c r="O39" s="996"/>
      <c r="P39" s="996"/>
      <c r="Q39" s="996"/>
      <c r="R39" s="996"/>
      <c r="S39" s="996"/>
      <c r="T39" s="999"/>
      <c r="U39" s="1000"/>
      <c r="V39" s="1000"/>
      <c r="W39" s="1000"/>
      <c r="X39" s="1001"/>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97"/>
      <c r="D40" s="998"/>
      <c r="E40" s="998"/>
      <c r="F40" s="998"/>
      <c r="G40" s="998"/>
      <c r="H40" s="998"/>
      <c r="I40" s="998"/>
      <c r="J40" s="998"/>
      <c r="K40" s="998"/>
      <c r="L40" s="998"/>
      <c r="M40" s="998"/>
      <c r="N40" s="998"/>
      <c r="O40" s="998"/>
      <c r="P40" s="998"/>
      <c r="Q40" s="998"/>
      <c r="R40" s="998"/>
      <c r="S40" s="998"/>
      <c r="T40" s="447" t="s">
        <v>172</v>
      </c>
      <c r="U40" s="1002">
        <f>T39/12</f>
        <v>0</v>
      </c>
      <c r="V40" s="1002"/>
      <c r="W40" s="1002"/>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178</v>
      </c>
      <c r="BB42" s="832"/>
      <c r="BC42" s="832"/>
      <c r="BD42" s="832"/>
    </row>
    <row r="43" spans="1:56" s="29" customFormat="1" ht="18" customHeight="1" thickBot="1">
      <c r="A43" s="62"/>
      <c r="B43" s="927" t="s">
        <v>179</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180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181</v>
      </c>
      <c r="BB45" s="832"/>
      <c r="BC45" s="832"/>
      <c r="BD45" s="832"/>
    </row>
    <row r="46" spans="1:56" s="29" customFormat="1" ht="18" customHeight="1" thickBot="1">
      <c r="A46" s="62"/>
      <c r="B46" s="814" t="s">
        <v>182</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183</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184</v>
      </c>
      <c r="BB48" s="837"/>
      <c r="BC48" s="837"/>
      <c r="BD48" s="837"/>
    </row>
    <row r="49" spans="1:56" ht="18" customHeight="1" thickBot="1">
      <c r="A49" s="61"/>
      <c r="B49" s="932" t="s">
        <v>185</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188</v>
      </c>
      <c r="AN52" s="846"/>
      <c r="AO52" s="846"/>
      <c r="AP52" s="846"/>
      <c r="AQ52" s="846"/>
      <c r="AR52" s="846"/>
      <c r="AS52" s="846"/>
      <c r="AT52" s="846"/>
      <c r="AU52" s="846"/>
      <c r="AV52" s="846"/>
      <c r="AW52" s="846"/>
      <c r="AX52" s="846"/>
      <c r="AY52" s="847"/>
      <c r="BA52" s="450"/>
      <c r="BB52" s="450"/>
      <c r="BC52" s="450"/>
    </row>
    <row r="53" spans="1:56" s="29" customFormat="1" ht="19.899999999999999"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39" t="s">
        <v>191</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192</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174</v>
      </c>
      <c r="AL56" s="62"/>
      <c r="AM56" s="1024" t="s">
        <v>193</v>
      </c>
      <c r="AN56" s="1025"/>
      <c r="AO56" s="1025"/>
      <c r="AP56" s="1025"/>
      <c r="AQ56" s="1025"/>
      <c r="AR56" s="1025"/>
      <c r="AS56" s="1025"/>
      <c r="AT56" s="1025"/>
      <c r="AU56" s="1025"/>
      <c r="AV56" s="1025"/>
      <c r="AW56" s="1025"/>
      <c r="AX56" s="1025"/>
      <c r="AY56" s="1026"/>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194</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195</v>
      </c>
      <c r="BB58" s="837"/>
      <c r="BC58" s="837"/>
      <c r="BD58" s="837"/>
    </row>
    <row r="59" spans="1:56" ht="18" customHeight="1" thickBot="1">
      <c r="A59" s="61"/>
      <c r="B59" s="814" t="s">
        <v>196</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5" t="s">
        <v>197</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198</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199</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201</v>
      </c>
      <c r="C66" s="1051" t="s">
        <v>202</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3.9" customHeight="1">
      <c r="A69" s="61"/>
      <c r="B69" s="479" t="s">
        <v>201</v>
      </c>
      <c r="C69" s="1051" t="s">
        <v>204</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6" t="s">
        <v>205</v>
      </c>
      <c r="C71" s="1037"/>
      <c r="D71" s="1038"/>
      <c r="E71" s="1042" t="s">
        <v>206</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207</v>
      </c>
    </row>
    <row r="72" spans="1:53" ht="15" customHeight="1">
      <c r="A72" s="61"/>
      <c r="B72" s="790" t="s">
        <v>208</v>
      </c>
      <c r="C72" s="791"/>
      <c r="D72" s="791"/>
      <c r="E72" s="818"/>
      <c r="F72" s="819"/>
      <c r="G72" s="873" t="s">
        <v>209</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210</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211</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212</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213</v>
      </c>
      <c r="C76" s="791"/>
      <c r="D76" s="791"/>
      <c r="E76" s="818"/>
      <c r="F76" s="819"/>
      <c r="G76" s="873" t="s">
        <v>214</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215</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216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217</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218</v>
      </c>
      <c r="C80" s="791"/>
      <c r="D80" s="791"/>
      <c r="E80" s="818"/>
      <c r="F80" s="819"/>
      <c r="G80" s="1019" t="s">
        <v>219</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15" customHeight="1" thickBot="1">
      <c r="A81" s="61"/>
      <c r="B81" s="868"/>
      <c r="C81" s="869"/>
      <c r="D81" s="869"/>
      <c r="E81" s="820"/>
      <c r="F81" s="821"/>
      <c r="G81" s="827" t="s">
        <v>220</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15" customHeight="1">
      <c r="A82" s="61"/>
      <c r="B82" s="868"/>
      <c r="C82" s="869"/>
      <c r="D82" s="869"/>
      <c r="E82" s="820"/>
      <c r="F82" s="821"/>
      <c r="G82" s="827" t="s">
        <v>221</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222</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223</v>
      </c>
      <c r="C84" s="791"/>
      <c r="D84" s="791"/>
      <c r="E84" s="818"/>
      <c r="F84" s="819"/>
      <c r="G84" s="873" t="s">
        <v>224</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225</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15" customHeight="1">
      <c r="A86" s="61"/>
      <c r="B86" s="868"/>
      <c r="C86" s="869"/>
      <c r="D86" s="869"/>
      <c r="E86" s="820"/>
      <c r="F86" s="821"/>
      <c r="G86" s="827" t="s">
        <v>226</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227</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15" customHeight="1" thickBot="1">
      <c r="A88" s="61"/>
      <c r="B88" s="790" t="s">
        <v>228</v>
      </c>
      <c r="C88" s="791"/>
      <c r="D88" s="791"/>
      <c r="E88" s="818"/>
      <c r="F88" s="819"/>
      <c r="G88" s="872" t="s">
        <v>229</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230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231</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232</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233</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15" customHeight="1">
      <c r="A93" s="61"/>
      <c r="B93" s="868"/>
      <c r="C93" s="869"/>
      <c r="D93" s="869"/>
      <c r="E93" s="820"/>
      <c r="F93" s="821"/>
      <c r="G93" s="827" t="s">
        <v>234</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15" customHeight="1">
      <c r="A94" s="61"/>
      <c r="B94" s="868"/>
      <c r="C94" s="869"/>
      <c r="D94" s="869"/>
      <c r="E94" s="820"/>
      <c r="F94" s="821"/>
      <c r="G94" s="827" t="s">
        <v>235</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15" customHeight="1" thickBot="1">
      <c r="A95" s="61"/>
      <c r="B95" s="870"/>
      <c r="C95" s="871"/>
      <c r="D95" s="871"/>
      <c r="E95" s="820"/>
      <c r="F95" s="821"/>
      <c r="G95" s="875" t="s">
        <v>236</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237</v>
      </c>
      <c r="C96" s="791"/>
      <c r="D96" s="791"/>
      <c r="E96" s="818"/>
      <c r="F96" s="819"/>
      <c r="G96" s="873" t="s">
        <v>238</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239</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240</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241</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09" t="s">
        <v>242</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926" t="s">
        <v>243</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244</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245</v>
      </c>
      <c r="C103" s="1012"/>
      <c r="D103" s="1012"/>
      <c r="E103" s="1013" t="b">
        <v>0</v>
      </c>
      <c r="F103" s="583"/>
      <c r="G103" s="824" t="s">
        <v>246</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 customHeight="1" thickBot="1">
      <c r="A104" s="485"/>
      <c r="B104" s="1014"/>
      <c r="C104" s="1015"/>
      <c r="D104" s="1015"/>
      <c r="E104" s="1016" t="b">
        <v>0</v>
      </c>
      <c r="F104" s="582"/>
      <c r="G104" s="1007" t="s">
        <v>247</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250</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251</v>
      </c>
      <c r="AF108" s="863"/>
      <c r="AG108" s="863"/>
      <c r="AH108" s="863"/>
      <c r="AI108" s="863"/>
      <c r="AJ108" s="864"/>
      <c r="AK108" s="409" t="str">
        <f>IF(H7="", "", IF(AND(BA109=TRUE,OR(Q18=0,BA110=TRUE),BA111=TRUE,BA112=TRUE, BA114=TRUE, BA113=TRUE,BA115=TRUE),"○","×"))</f>
        <v/>
      </c>
      <c r="AL108" s="61"/>
      <c r="AM108" s="1021" t="s">
        <v>252</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253</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254</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866" t="s">
        <v>255</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254</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5" t="s">
        <v>256</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257</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855" t="s">
        <v>258</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259</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855" t="s">
        <v>260</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261</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896" t="s">
        <v>262</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263</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264</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259</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908" t="s">
        <v>267</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268</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1033"/>
      <c r="F124" s="1034"/>
      <c r="G124" s="46" t="s">
        <v>270</v>
      </c>
      <c r="H124" s="1033"/>
      <c r="I124" s="1034"/>
      <c r="J124" s="46" t="s">
        <v>271</v>
      </c>
      <c r="K124" s="1033"/>
      <c r="L124" s="1034"/>
      <c r="M124" s="46" t="s">
        <v>272</v>
      </c>
      <c r="N124" s="41"/>
      <c r="O124" s="1035" t="s">
        <v>139</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07" t="s">
        <v>273</v>
      </c>
      <c r="O125" s="907"/>
      <c r="P125" s="907"/>
      <c r="Q125" s="907"/>
      <c r="R125" s="1027" t="s">
        <v>23</v>
      </c>
      <c r="S125" s="1027"/>
      <c r="T125" s="905" t="str">
        <f>IF(基本情報入力シート!L26="", "", 基本情報入力シート!L26)</f>
        <v/>
      </c>
      <c r="U125" s="905"/>
      <c r="V125" s="905"/>
      <c r="W125" s="905"/>
      <c r="X125" s="905"/>
      <c r="Y125" s="904" t="s">
        <v>24</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6" t="s">
        <v>278</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279</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6" t="s">
        <v>280</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893" t="s">
        <v>282</v>
      </c>
      <c r="D136" s="894"/>
      <c r="E136" s="894"/>
      <c r="F136" s="894"/>
      <c r="G136" s="894"/>
      <c r="H136" s="894"/>
      <c r="I136" s="895"/>
      <c r="J136" s="883" t="s">
        <v>283</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893" t="s">
        <v>285</v>
      </c>
      <c r="D137" s="894"/>
      <c r="E137" s="894"/>
      <c r="F137" s="894"/>
      <c r="G137" s="894"/>
      <c r="H137" s="894"/>
      <c r="I137" s="895"/>
      <c r="J137" s="883" t="s">
        <v>286</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89" t="s">
        <v>289</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87" t="s">
        <v>291</v>
      </c>
      <c r="D139" s="887"/>
      <c r="E139" s="887"/>
      <c r="F139" s="887"/>
      <c r="G139" s="887"/>
      <c r="H139" s="887"/>
      <c r="I139" s="887"/>
      <c r="J139" s="889" t="s">
        <v>292</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87" t="s">
        <v>294</v>
      </c>
      <c r="D140" s="887"/>
      <c r="E140" s="887"/>
      <c r="F140" s="887"/>
      <c r="G140" s="887"/>
      <c r="H140" s="887"/>
      <c r="I140" s="887"/>
      <c r="J140" s="889" t="s">
        <v>295</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87" t="s">
        <v>297</v>
      </c>
      <c r="D141" s="887"/>
      <c r="E141" s="887"/>
      <c r="F141" s="887"/>
      <c r="G141" s="887"/>
      <c r="H141" s="887"/>
      <c r="I141" s="887"/>
      <c r="J141" s="883" t="s">
        <v>298</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885" t="s">
        <v>299</v>
      </c>
      <c r="C142" s="887" t="s">
        <v>300</v>
      </c>
      <c r="D142" s="887"/>
      <c r="E142" s="887"/>
      <c r="F142" s="887"/>
      <c r="G142" s="887"/>
      <c r="H142" s="887"/>
      <c r="I142" s="887"/>
      <c r="J142" s="889" t="s">
        <v>301</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302</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6" t="s">
        <v>303</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157</v>
      </c>
      <c r="C146" s="1028" t="s">
        <v>304</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1030" t="s">
        <v>305</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55" zoomScaleNormal="85" zoomScaleSheetLayoutView="55" zoomScalePageLayoutView="70" workbookViewId="0">
      <selection activeCell="J40" sqref="J40:J43"/>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6" t="s">
        <v>136</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
      </c>
      <c r="AP2" s="836"/>
      <c r="AQ2" s="836"/>
      <c r="AR2" s="836"/>
      <c r="AS2" s="836"/>
      <c r="BC2" s="329"/>
      <c r="BD2"/>
      <c r="BE2"/>
      <c r="BF2"/>
      <c r="BG2"/>
    </row>
    <row r="3" spans="1:60" ht="27" customHeight="1" thickBot="1">
      <c r="A3" s="1121" t="s">
        <v>139</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126" t="s">
        <v>308</v>
      </c>
      <c r="B5" s="1127"/>
      <c r="C5" s="1127"/>
      <c r="D5" s="1127"/>
      <c r="E5" s="1127"/>
      <c r="F5" s="1127"/>
      <c r="G5" s="1127"/>
      <c r="H5" s="1127"/>
      <c r="I5" s="1127"/>
      <c r="J5" s="1127"/>
      <c r="K5" s="1127"/>
      <c r="L5" s="1140">
        <f>IFERROR(SUM(AD:AD),"")</f>
        <v>0</v>
      </c>
      <c r="M5" s="1140"/>
      <c r="N5" s="348" t="s">
        <v>147</v>
      </c>
      <c r="O5" s="339"/>
      <c r="P5" s="319"/>
      <c r="Q5" s="320"/>
      <c r="R5" s="278"/>
      <c r="S5" s="321"/>
      <c r="T5" s="322"/>
      <c r="U5" s="322"/>
      <c r="V5" s="322"/>
      <c r="W5" s="322"/>
      <c r="X5" s="322"/>
      <c r="Y5" s="322"/>
      <c r="Z5" s="322"/>
      <c r="AA5" s="322"/>
      <c r="AB5" s="322"/>
      <c r="AC5" s="322"/>
      <c r="AD5" s="323"/>
      <c r="AE5" s="1134" t="s">
        <v>309</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310</v>
      </c>
      <c r="C6" s="1127"/>
      <c r="D6" s="1127"/>
      <c r="E6" s="1127"/>
      <c r="F6" s="1127"/>
      <c r="G6" s="1127"/>
      <c r="H6" s="1127"/>
      <c r="I6" s="1127"/>
      <c r="J6" s="1127"/>
      <c r="K6" s="1127"/>
      <c r="L6" s="1140">
        <f>IFERROR(SUM(AE:AE),"")</f>
        <v>0</v>
      </c>
      <c r="M6" s="1140"/>
      <c r="N6" s="348" t="s">
        <v>147</v>
      </c>
      <c r="O6" s="318"/>
      <c r="P6" s="319"/>
      <c r="Q6" s="320"/>
      <c r="R6" s="278"/>
      <c r="S6" s="321"/>
      <c r="T6" s="322"/>
      <c r="U6" s="322"/>
      <c r="V6" s="322"/>
      <c r="W6" s="322"/>
      <c r="X6" s="322"/>
      <c r="Y6" s="322"/>
      <c r="Z6" s="322"/>
      <c r="AA6" s="322"/>
      <c r="AB6" s="322"/>
      <c r="AC6" s="322"/>
      <c r="AD6" s="323"/>
      <c r="AE6" s="1134" t="s">
        <v>311</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312</v>
      </c>
      <c r="C7" s="1127"/>
      <c r="D7" s="1127"/>
      <c r="E7" s="1127"/>
      <c r="F7" s="1127"/>
      <c r="G7" s="1127"/>
      <c r="H7" s="1127"/>
      <c r="I7" s="1127"/>
      <c r="J7" s="1127"/>
      <c r="K7" s="1127"/>
      <c r="L7" s="1140">
        <f>IFERROR(SUM(AG:AG),"")</f>
        <v>0</v>
      </c>
      <c r="M7" s="1140"/>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313</v>
      </c>
      <c r="AP7" s="1165"/>
      <c r="AT7" s="356"/>
      <c r="AU7" s="1137"/>
      <c r="AV7" s="1137"/>
      <c r="AW7" s="1137"/>
      <c r="AX7" s="1137"/>
      <c r="AY7" s="1137"/>
      <c r="AZ7" s="1137"/>
      <c r="BA7" s="1137"/>
      <c r="BB7" s="357"/>
      <c r="BC7" s="1137"/>
      <c r="BD7" s="1137"/>
      <c r="BE7" s="1137"/>
      <c r="BF7" s="1137"/>
      <c r="BG7" s="1137"/>
    </row>
    <row r="8" spans="1:60" ht="35.25" customHeight="1" thickBot="1">
      <c r="A8" s="1163" t="s">
        <v>314</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318</v>
      </c>
      <c r="C10" s="1142"/>
      <c r="D10" s="1142"/>
      <c r="E10" s="1142"/>
      <c r="F10" s="1143"/>
      <c r="G10" s="1147" t="s">
        <v>37</v>
      </c>
      <c r="H10" s="1149" t="s">
        <v>38</v>
      </c>
      <c r="I10" s="1149"/>
      <c r="J10" s="1150" t="s">
        <v>319</v>
      </c>
      <c r="K10" s="1152" t="s">
        <v>40</v>
      </c>
      <c r="L10" s="1154" t="s">
        <v>320</v>
      </c>
      <c r="M10" s="1177" t="s">
        <v>321</v>
      </c>
      <c r="N10" s="1179" t="s">
        <v>322</v>
      </c>
      <c r="O10" s="1181" t="s">
        <v>323</v>
      </c>
      <c r="P10" s="1175" t="s">
        <v>324</v>
      </c>
      <c r="Q10" s="1171" t="s">
        <v>325</v>
      </c>
      <c r="R10" s="1158" t="s">
        <v>326</v>
      </c>
      <c r="S10" s="1166"/>
      <c r="T10" s="1166"/>
      <c r="U10" s="1166"/>
      <c r="V10" s="1166"/>
      <c r="W10" s="1166"/>
      <c r="X10" s="1166"/>
      <c r="Y10" s="1166"/>
      <c r="Z10" s="1166"/>
      <c r="AA10" s="1166"/>
      <c r="AB10" s="1166"/>
      <c r="AC10" s="1167"/>
      <c r="AD10" s="1158" t="s">
        <v>327</v>
      </c>
      <c r="AE10" s="1160" t="s">
        <v>328</v>
      </c>
      <c r="AF10" s="1161"/>
      <c r="AG10" s="1162" t="s">
        <v>329</v>
      </c>
      <c r="AH10" s="1161"/>
      <c r="AI10" s="372" t="s">
        <v>330</v>
      </c>
      <c r="AJ10" s="372" t="s">
        <v>331</v>
      </c>
      <c r="AK10" s="372" t="s">
        <v>332</v>
      </c>
      <c r="AL10" s="373" t="s">
        <v>333</v>
      </c>
      <c r="AM10" s="1156" t="s">
        <v>334</v>
      </c>
      <c r="AN10" s="374"/>
      <c r="AO10" s="1138" t="s">
        <v>335</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336</v>
      </c>
      <c r="I11" s="376" t="s">
        <v>337</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338</v>
      </c>
      <c r="AF11" s="378" t="s">
        <v>339</v>
      </c>
      <c r="AG11" s="378" t="s">
        <v>340</v>
      </c>
      <c r="AH11" s="379" t="s">
        <v>341</v>
      </c>
      <c r="AI11" s="379" t="s">
        <v>342</v>
      </c>
      <c r="AJ11" s="380" t="s">
        <v>343</v>
      </c>
      <c r="AK11" s="380" t="s">
        <v>344</v>
      </c>
      <c r="AL11" s="595" t="s">
        <v>345</v>
      </c>
      <c r="AM11" s="1157"/>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269</v>
      </c>
      <c r="S12" s="1059"/>
      <c r="T12" s="1062" t="s">
        <v>357</v>
      </c>
      <c r="U12" s="1059"/>
      <c r="V12" s="1062" t="s">
        <v>358</v>
      </c>
      <c r="W12" s="1059"/>
      <c r="X12" s="1062" t="s">
        <v>357</v>
      </c>
      <c r="Y12" s="1059"/>
      <c r="Z12" s="1062" t="s">
        <v>359</v>
      </c>
      <c r="AA12" s="1062" t="s">
        <v>172</v>
      </c>
      <c r="AB12" s="1062" t="str">
        <f>IF(S12&gt;=1,(W12*12+Y12)-(S12*12+U12)+1,"")</f>
        <v/>
      </c>
      <c r="AC12" s="1086" t="s">
        <v>360</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3"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5"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269</v>
      </c>
      <c r="S16" s="1059"/>
      <c r="T16" s="1062" t="s">
        <v>357</v>
      </c>
      <c r="U16" s="1059"/>
      <c r="V16" s="1062" t="s">
        <v>358</v>
      </c>
      <c r="W16" s="1059"/>
      <c r="X16" s="1062" t="s">
        <v>357</v>
      </c>
      <c r="Y16" s="1059"/>
      <c r="Z16" s="1062" t="s">
        <v>359</v>
      </c>
      <c r="AA16" s="1062" t="s">
        <v>172</v>
      </c>
      <c r="AB16" s="1062" t="str">
        <f>IF(S16&gt;=1,(W16*12+Y16)-(S16*12+U16)+1,"")</f>
        <v/>
      </c>
      <c r="AC16" s="1086" t="s">
        <v>360</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3"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25">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25">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269</v>
      </c>
      <c r="S20" s="1059"/>
      <c r="T20" s="1062" t="s">
        <v>357</v>
      </c>
      <c r="U20" s="1059"/>
      <c r="V20" s="1062" t="s">
        <v>358</v>
      </c>
      <c r="W20" s="1059"/>
      <c r="X20" s="1062" t="s">
        <v>357</v>
      </c>
      <c r="Y20" s="1059"/>
      <c r="Z20" s="1062" t="s">
        <v>359</v>
      </c>
      <c r="AA20" s="1062" t="s">
        <v>172</v>
      </c>
      <c r="AB20" s="1062" t="str">
        <f>IF(S20&gt;=1,(W20*12+Y20)-(S20*12+U20)+1,"")</f>
        <v/>
      </c>
      <c r="AC20" s="1086" t="s">
        <v>360</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3"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25">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25">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269</v>
      </c>
      <c r="S24" s="1059"/>
      <c r="T24" s="1062" t="s">
        <v>357</v>
      </c>
      <c r="U24" s="1059"/>
      <c r="V24" s="1062" t="s">
        <v>358</v>
      </c>
      <c r="W24" s="1059"/>
      <c r="X24" s="1062" t="s">
        <v>357</v>
      </c>
      <c r="Y24" s="1059"/>
      <c r="Z24" s="1062" t="s">
        <v>359</v>
      </c>
      <c r="AA24" s="1062" t="s">
        <v>172</v>
      </c>
      <c r="AB24" s="1062" t="str">
        <f>IF(S24&gt;=1,(W24*12+Y24)-(S24*12+U24)+1,"")</f>
        <v/>
      </c>
      <c r="AC24" s="1086" t="s">
        <v>360</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3"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25">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25">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269</v>
      </c>
      <c r="S28" s="1059"/>
      <c r="T28" s="1062" t="s">
        <v>357</v>
      </c>
      <c r="U28" s="1059"/>
      <c r="V28" s="1062" t="s">
        <v>358</v>
      </c>
      <c r="W28" s="1059"/>
      <c r="X28" s="1062" t="s">
        <v>357</v>
      </c>
      <c r="Y28" s="1059"/>
      <c r="Z28" s="1062" t="s">
        <v>359</v>
      </c>
      <c r="AA28" s="1062" t="s">
        <v>172</v>
      </c>
      <c r="AB28" s="1062" t="str">
        <f>IF(S28&gt;=1,(W28*12+Y28)-(S28*12+U28)+1,"")</f>
        <v/>
      </c>
      <c r="AC28" s="1086" t="s">
        <v>360</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3"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25">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25">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269</v>
      </c>
      <c r="S32" s="1059"/>
      <c r="T32" s="1062" t="s">
        <v>357</v>
      </c>
      <c r="U32" s="1059"/>
      <c r="V32" s="1062" t="s">
        <v>358</v>
      </c>
      <c r="W32" s="1059"/>
      <c r="X32" s="1062" t="s">
        <v>357</v>
      </c>
      <c r="Y32" s="1059"/>
      <c r="Z32" s="1062" t="s">
        <v>359</v>
      </c>
      <c r="AA32" s="1062" t="s">
        <v>172</v>
      </c>
      <c r="AB32" s="1062" t="str">
        <f>IF(S32&gt;=1,(W32*12+Y32)-(S32*12+U32)+1,"")</f>
        <v/>
      </c>
      <c r="AC32" s="1086" t="s">
        <v>360</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3"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25">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25">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269</v>
      </c>
      <c r="S36" s="1059"/>
      <c r="T36" s="1062" t="s">
        <v>357</v>
      </c>
      <c r="U36" s="1059"/>
      <c r="V36" s="1062" t="s">
        <v>358</v>
      </c>
      <c r="W36" s="1059"/>
      <c r="X36" s="1062" t="s">
        <v>357</v>
      </c>
      <c r="Y36" s="1059"/>
      <c r="Z36" s="1062" t="s">
        <v>359</v>
      </c>
      <c r="AA36" s="1062" t="s">
        <v>172</v>
      </c>
      <c r="AB36" s="1062" t="str">
        <f>IF(S36&gt;=1,(W36*12+Y36)-(S36*12+U36)+1,"")</f>
        <v/>
      </c>
      <c r="AC36" s="1086" t="s">
        <v>360</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3"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25">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25">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269</v>
      </c>
      <c r="S40" s="1059"/>
      <c r="T40" s="1062" t="s">
        <v>357</v>
      </c>
      <c r="U40" s="1059"/>
      <c r="V40" s="1062" t="s">
        <v>358</v>
      </c>
      <c r="W40" s="1059"/>
      <c r="X40" s="1062" t="s">
        <v>357</v>
      </c>
      <c r="Y40" s="1059"/>
      <c r="Z40" s="1062" t="s">
        <v>359</v>
      </c>
      <c r="AA40" s="1062" t="s">
        <v>172</v>
      </c>
      <c r="AB40" s="1062" t="str">
        <f>IF(S40&gt;=1,(W40*12+Y40)-(S40*12+U40)+1,"")</f>
        <v/>
      </c>
      <c r="AC40" s="1086" t="s">
        <v>360</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3"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25">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25">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269</v>
      </c>
      <c r="S44" s="1059"/>
      <c r="T44" s="1062" t="s">
        <v>357</v>
      </c>
      <c r="U44" s="1059"/>
      <c r="V44" s="1062" t="s">
        <v>358</v>
      </c>
      <c r="W44" s="1059"/>
      <c r="X44" s="1062" t="s">
        <v>357</v>
      </c>
      <c r="Y44" s="1059"/>
      <c r="Z44" s="1062" t="s">
        <v>359</v>
      </c>
      <c r="AA44" s="1062" t="s">
        <v>172</v>
      </c>
      <c r="AB44" s="1062" t="str">
        <f>IF(S44&gt;=1,(W44*12+Y44)-(S44*12+U44)+1,"")</f>
        <v/>
      </c>
      <c r="AC44" s="1086" t="s">
        <v>360</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3"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25">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25">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269</v>
      </c>
      <c r="S48" s="1059"/>
      <c r="T48" s="1062" t="s">
        <v>357</v>
      </c>
      <c r="U48" s="1059"/>
      <c r="V48" s="1062" t="s">
        <v>358</v>
      </c>
      <c r="W48" s="1059"/>
      <c r="X48" s="1062" t="s">
        <v>357</v>
      </c>
      <c r="Y48" s="1059"/>
      <c r="Z48" s="1062" t="s">
        <v>359</v>
      </c>
      <c r="AA48" s="1062" t="s">
        <v>172</v>
      </c>
      <c r="AB48" s="1062" t="str">
        <f>IF(S48&gt;=1,(W48*12+Y48)-(S48*12+U48)+1,"")</f>
        <v/>
      </c>
      <c r="AC48" s="1086" t="s">
        <v>360</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3"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25">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25">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269</v>
      </c>
      <c r="S52" s="1059"/>
      <c r="T52" s="1062" t="s">
        <v>357</v>
      </c>
      <c r="U52" s="1059"/>
      <c r="V52" s="1062" t="s">
        <v>358</v>
      </c>
      <c r="W52" s="1059"/>
      <c r="X52" s="1062" t="s">
        <v>357</v>
      </c>
      <c r="Y52" s="1059"/>
      <c r="Z52" s="1062" t="s">
        <v>359</v>
      </c>
      <c r="AA52" s="1062" t="s">
        <v>172</v>
      </c>
      <c r="AB52" s="1062" t="str">
        <f>IF(S52&gt;=1,(W52*12+Y52)-(S52*12+U52)+1,"")</f>
        <v/>
      </c>
      <c r="AC52" s="1086" t="s">
        <v>360</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3"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25">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25">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269</v>
      </c>
      <c r="S56" s="1059"/>
      <c r="T56" s="1062" t="s">
        <v>357</v>
      </c>
      <c r="U56" s="1059"/>
      <c r="V56" s="1062" t="s">
        <v>358</v>
      </c>
      <c r="W56" s="1059"/>
      <c r="X56" s="1062" t="s">
        <v>357</v>
      </c>
      <c r="Y56" s="1059"/>
      <c r="Z56" s="1062" t="s">
        <v>359</v>
      </c>
      <c r="AA56" s="1062" t="s">
        <v>172</v>
      </c>
      <c r="AB56" s="1062" t="str">
        <f>IF(S56&gt;=1,(W56*12+Y56)-(S56*12+U56)+1,"")</f>
        <v/>
      </c>
      <c r="AC56" s="1086" t="s">
        <v>360</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3"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25">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25">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269</v>
      </c>
      <c r="S60" s="1059"/>
      <c r="T60" s="1062" t="s">
        <v>357</v>
      </c>
      <c r="U60" s="1059"/>
      <c r="V60" s="1062" t="s">
        <v>358</v>
      </c>
      <c r="W60" s="1059"/>
      <c r="X60" s="1062" t="s">
        <v>357</v>
      </c>
      <c r="Y60" s="1059"/>
      <c r="Z60" s="1062" t="s">
        <v>359</v>
      </c>
      <c r="AA60" s="1062" t="s">
        <v>172</v>
      </c>
      <c r="AB60" s="1062" t="str">
        <f>IF(S60&gt;=1,(W60*12+Y60)-(S60*12+U60)+1,"")</f>
        <v/>
      </c>
      <c r="AC60" s="1086" t="s">
        <v>360</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3"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25">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25">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269</v>
      </c>
      <c r="S64" s="1059"/>
      <c r="T64" s="1062" t="s">
        <v>357</v>
      </c>
      <c r="U64" s="1059"/>
      <c r="V64" s="1062" t="s">
        <v>358</v>
      </c>
      <c r="W64" s="1059"/>
      <c r="X64" s="1062" t="s">
        <v>357</v>
      </c>
      <c r="Y64" s="1059"/>
      <c r="Z64" s="1062" t="s">
        <v>359</v>
      </c>
      <c r="AA64" s="1062" t="s">
        <v>172</v>
      </c>
      <c r="AB64" s="1062" t="str">
        <f>IF(S64&gt;=1,(W64*12+Y64)-(S64*12+U64)+1,"")</f>
        <v/>
      </c>
      <c r="AC64" s="1086" t="s">
        <v>360</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3"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25">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25">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269</v>
      </c>
      <c r="S68" s="1059"/>
      <c r="T68" s="1062" t="s">
        <v>357</v>
      </c>
      <c r="U68" s="1059"/>
      <c r="V68" s="1062" t="s">
        <v>358</v>
      </c>
      <c r="W68" s="1059"/>
      <c r="X68" s="1062" t="s">
        <v>357</v>
      </c>
      <c r="Y68" s="1059"/>
      <c r="Z68" s="1062" t="s">
        <v>359</v>
      </c>
      <c r="AA68" s="1062" t="s">
        <v>172</v>
      </c>
      <c r="AB68" s="1062" t="str">
        <f>IF(S68&gt;=1,(W68*12+Y68)-(S68*12+U68)+1,"")</f>
        <v/>
      </c>
      <c r="AC68" s="1086" t="s">
        <v>360</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3"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25">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25">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269</v>
      </c>
      <c r="S72" s="1059"/>
      <c r="T72" s="1062" t="s">
        <v>357</v>
      </c>
      <c r="U72" s="1059"/>
      <c r="V72" s="1062" t="s">
        <v>358</v>
      </c>
      <c r="W72" s="1059"/>
      <c r="X72" s="1062" t="s">
        <v>357</v>
      </c>
      <c r="Y72" s="1059"/>
      <c r="Z72" s="1062" t="s">
        <v>359</v>
      </c>
      <c r="AA72" s="1062" t="s">
        <v>172</v>
      </c>
      <c r="AB72" s="1062" t="str">
        <f>IF(S72&gt;=1,(W72*12+Y72)-(S72*12+U72)+1,"")</f>
        <v/>
      </c>
      <c r="AC72" s="1086" t="s">
        <v>360</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3"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25">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25">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269</v>
      </c>
      <c r="S76" s="1059"/>
      <c r="T76" s="1062" t="s">
        <v>357</v>
      </c>
      <c r="U76" s="1059"/>
      <c r="V76" s="1062" t="s">
        <v>358</v>
      </c>
      <c r="W76" s="1059"/>
      <c r="X76" s="1062" t="s">
        <v>357</v>
      </c>
      <c r="Y76" s="1059"/>
      <c r="Z76" s="1062" t="s">
        <v>359</v>
      </c>
      <c r="AA76" s="1062" t="s">
        <v>172</v>
      </c>
      <c r="AB76" s="1062" t="str">
        <f>IF(S76&gt;=1,(W76*12+Y76)-(S76*12+U76)+1,"")</f>
        <v/>
      </c>
      <c r="AC76" s="1086" t="s">
        <v>360</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3"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25">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25">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269</v>
      </c>
      <c r="S80" s="1059"/>
      <c r="T80" s="1062" t="s">
        <v>357</v>
      </c>
      <c r="U80" s="1059"/>
      <c r="V80" s="1062" t="s">
        <v>358</v>
      </c>
      <c r="W80" s="1059"/>
      <c r="X80" s="1062" t="s">
        <v>357</v>
      </c>
      <c r="Y80" s="1059"/>
      <c r="Z80" s="1062" t="s">
        <v>359</v>
      </c>
      <c r="AA80" s="1062" t="s">
        <v>172</v>
      </c>
      <c r="AB80" s="1062" t="str">
        <f>IF(S80&gt;=1,(W80*12+Y80)-(S80*12+U80)+1,"")</f>
        <v/>
      </c>
      <c r="AC80" s="1086" t="s">
        <v>360</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3"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25">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25">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269</v>
      </c>
      <c r="S84" s="1059"/>
      <c r="T84" s="1062" t="s">
        <v>357</v>
      </c>
      <c r="U84" s="1059"/>
      <c r="V84" s="1062" t="s">
        <v>358</v>
      </c>
      <c r="W84" s="1059"/>
      <c r="X84" s="1062" t="s">
        <v>357</v>
      </c>
      <c r="Y84" s="1059"/>
      <c r="Z84" s="1062" t="s">
        <v>359</v>
      </c>
      <c r="AA84" s="1062" t="s">
        <v>172</v>
      </c>
      <c r="AB84" s="1062" t="str">
        <f>IF(S84&gt;=1,(W84*12+Y84)-(S84*12+U84)+1,"")</f>
        <v/>
      </c>
      <c r="AC84" s="1086" t="s">
        <v>360</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3"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25">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25">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269</v>
      </c>
      <c r="S88" s="1059"/>
      <c r="T88" s="1062" t="s">
        <v>357</v>
      </c>
      <c r="U88" s="1059"/>
      <c r="V88" s="1062" t="s">
        <v>358</v>
      </c>
      <c r="W88" s="1059"/>
      <c r="X88" s="1062" t="s">
        <v>357</v>
      </c>
      <c r="Y88" s="1059"/>
      <c r="Z88" s="1062" t="s">
        <v>359</v>
      </c>
      <c r="AA88" s="1062" t="s">
        <v>172</v>
      </c>
      <c r="AB88" s="1062" t="str">
        <f>IF(S88&gt;=1,(W88*12+Y88)-(S88*12+U88)+1,"")</f>
        <v/>
      </c>
      <c r="AC88" s="1086" t="s">
        <v>360</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3"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25">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25">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269</v>
      </c>
      <c r="S92" s="1059"/>
      <c r="T92" s="1062" t="s">
        <v>357</v>
      </c>
      <c r="U92" s="1059"/>
      <c r="V92" s="1062" t="s">
        <v>358</v>
      </c>
      <c r="W92" s="1059"/>
      <c r="X92" s="1062" t="s">
        <v>357</v>
      </c>
      <c r="Y92" s="1059"/>
      <c r="Z92" s="1062" t="s">
        <v>359</v>
      </c>
      <c r="AA92" s="1062" t="s">
        <v>172</v>
      </c>
      <c r="AB92" s="1062" t="str">
        <f>IF(S92&gt;=1,(W92*12+Y92)-(S92*12+U92)+1,"")</f>
        <v/>
      </c>
      <c r="AC92" s="1086" t="s">
        <v>360</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3"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25">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25">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269</v>
      </c>
      <c r="S96" s="1059"/>
      <c r="T96" s="1062" t="s">
        <v>357</v>
      </c>
      <c r="U96" s="1059"/>
      <c r="V96" s="1062" t="s">
        <v>358</v>
      </c>
      <c r="W96" s="1059"/>
      <c r="X96" s="1062" t="s">
        <v>357</v>
      </c>
      <c r="Y96" s="1059"/>
      <c r="Z96" s="1062" t="s">
        <v>359</v>
      </c>
      <c r="AA96" s="1062" t="s">
        <v>172</v>
      </c>
      <c r="AB96" s="1062" t="str">
        <f>IF(S96&gt;=1,(W96*12+Y96)-(S96*12+U96)+1,"")</f>
        <v/>
      </c>
      <c r="AC96" s="1086" t="s">
        <v>360</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3"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25">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25">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269</v>
      </c>
      <c r="S100" s="1059"/>
      <c r="T100" s="1062" t="s">
        <v>357</v>
      </c>
      <c r="U100" s="1059"/>
      <c r="V100" s="1062" t="s">
        <v>358</v>
      </c>
      <c r="W100" s="1059"/>
      <c r="X100" s="1062" t="s">
        <v>357</v>
      </c>
      <c r="Y100" s="1059"/>
      <c r="Z100" s="1062" t="s">
        <v>359</v>
      </c>
      <c r="AA100" s="1062" t="s">
        <v>172</v>
      </c>
      <c r="AB100" s="1062" t="str">
        <f>IF(S100&gt;=1,(W100*12+Y100)-(S100*12+U100)+1,"")</f>
        <v/>
      </c>
      <c r="AC100" s="1086" t="s">
        <v>360</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3"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25">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25">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269</v>
      </c>
      <c r="S104" s="1059"/>
      <c r="T104" s="1062" t="s">
        <v>357</v>
      </c>
      <c r="U104" s="1059"/>
      <c r="V104" s="1062" t="s">
        <v>358</v>
      </c>
      <c r="W104" s="1059"/>
      <c r="X104" s="1062" t="s">
        <v>357</v>
      </c>
      <c r="Y104" s="1059"/>
      <c r="Z104" s="1062" t="s">
        <v>359</v>
      </c>
      <c r="AA104" s="1062" t="s">
        <v>172</v>
      </c>
      <c r="AB104" s="1062" t="str">
        <f>IF(S104&gt;=1,(W104*12+Y104)-(S104*12+U104)+1,"")</f>
        <v/>
      </c>
      <c r="AC104" s="1086" t="s">
        <v>360</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3"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25">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25">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269</v>
      </c>
      <c r="S108" s="1059"/>
      <c r="T108" s="1062" t="s">
        <v>357</v>
      </c>
      <c r="U108" s="1059"/>
      <c r="V108" s="1062" t="s">
        <v>358</v>
      </c>
      <c r="W108" s="1059"/>
      <c r="X108" s="1062" t="s">
        <v>357</v>
      </c>
      <c r="Y108" s="1059"/>
      <c r="Z108" s="1062" t="s">
        <v>359</v>
      </c>
      <c r="AA108" s="1062" t="s">
        <v>172</v>
      </c>
      <c r="AB108" s="1062" t="str">
        <f>IF(S108&gt;=1,(W108*12+Y108)-(S108*12+U108)+1,"")</f>
        <v/>
      </c>
      <c r="AC108" s="1086" t="s">
        <v>360</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3"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25">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25">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269</v>
      </c>
      <c r="S112" s="1059"/>
      <c r="T112" s="1062" t="s">
        <v>357</v>
      </c>
      <c r="U112" s="1059"/>
      <c r="V112" s="1062" t="s">
        <v>358</v>
      </c>
      <c r="W112" s="1059"/>
      <c r="X112" s="1062" t="s">
        <v>357</v>
      </c>
      <c r="Y112" s="1059"/>
      <c r="Z112" s="1062" t="s">
        <v>359</v>
      </c>
      <c r="AA112" s="1062" t="s">
        <v>172</v>
      </c>
      <c r="AB112" s="1062" t="str">
        <f>IF(S112&gt;=1,(W112*12+Y112)-(S112*12+U112)+1,"")</f>
        <v/>
      </c>
      <c r="AC112" s="1086" t="s">
        <v>360</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3"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25">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25">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269</v>
      </c>
      <c r="S116" s="1059"/>
      <c r="T116" s="1062" t="s">
        <v>357</v>
      </c>
      <c r="U116" s="1059"/>
      <c r="V116" s="1062" t="s">
        <v>358</v>
      </c>
      <c r="W116" s="1059"/>
      <c r="X116" s="1062" t="s">
        <v>357</v>
      </c>
      <c r="Y116" s="1059"/>
      <c r="Z116" s="1062" t="s">
        <v>359</v>
      </c>
      <c r="AA116" s="1062" t="s">
        <v>172</v>
      </c>
      <c r="AB116" s="1062" t="str">
        <f>IF(S116&gt;=1,(W116*12+Y116)-(S116*12+U116)+1,"")</f>
        <v/>
      </c>
      <c r="AC116" s="1086" t="s">
        <v>360</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3"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25">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25">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269</v>
      </c>
      <c r="S120" s="1059"/>
      <c r="T120" s="1062" t="s">
        <v>357</v>
      </c>
      <c r="U120" s="1059"/>
      <c r="V120" s="1062" t="s">
        <v>358</v>
      </c>
      <c r="W120" s="1059"/>
      <c r="X120" s="1062" t="s">
        <v>357</v>
      </c>
      <c r="Y120" s="1059"/>
      <c r="Z120" s="1062" t="s">
        <v>359</v>
      </c>
      <c r="AA120" s="1062" t="s">
        <v>172</v>
      </c>
      <c r="AB120" s="1062" t="str">
        <f>IF(S120&gt;=1,(W120*12+Y120)-(S120*12+U120)+1,"")</f>
        <v/>
      </c>
      <c r="AC120" s="1086" t="s">
        <v>360</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3"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25">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25">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269</v>
      </c>
      <c r="S124" s="1059"/>
      <c r="T124" s="1062" t="s">
        <v>357</v>
      </c>
      <c r="U124" s="1059"/>
      <c r="V124" s="1062" t="s">
        <v>358</v>
      </c>
      <c r="W124" s="1059"/>
      <c r="X124" s="1062" t="s">
        <v>357</v>
      </c>
      <c r="Y124" s="1059"/>
      <c r="Z124" s="1062" t="s">
        <v>359</v>
      </c>
      <c r="AA124" s="1062" t="s">
        <v>172</v>
      </c>
      <c r="AB124" s="1062" t="str">
        <f>IF(S124&gt;=1,(W124*12+Y124)-(S124*12+U124)+1,"")</f>
        <v/>
      </c>
      <c r="AC124" s="1086" t="s">
        <v>360</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3"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25">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25">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269</v>
      </c>
      <c r="S128" s="1059"/>
      <c r="T128" s="1062" t="s">
        <v>357</v>
      </c>
      <c r="U128" s="1059"/>
      <c r="V128" s="1062" t="s">
        <v>358</v>
      </c>
      <c r="W128" s="1059"/>
      <c r="X128" s="1062" t="s">
        <v>357</v>
      </c>
      <c r="Y128" s="1059"/>
      <c r="Z128" s="1062" t="s">
        <v>359</v>
      </c>
      <c r="AA128" s="1062" t="s">
        <v>172</v>
      </c>
      <c r="AB128" s="1062" t="str">
        <f>IF(S128&gt;=1,(W128*12+Y128)-(S128*12+U128)+1,"")</f>
        <v/>
      </c>
      <c r="AC128" s="1086" t="s">
        <v>360</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3"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25">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25">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269</v>
      </c>
      <c r="S132" s="1059"/>
      <c r="T132" s="1062" t="s">
        <v>357</v>
      </c>
      <c r="U132" s="1059"/>
      <c r="V132" s="1062" t="s">
        <v>358</v>
      </c>
      <c r="W132" s="1059"/>
      <c r="X132" s="1062" t="s">
        <v>357</v>
      </c>
      <c r="Y132" s="1059"/>
      <c r="Z132" s="1062" t="s">
        <v>359</v>
      </c>
      <c r="AA132" s="1062" t="s">
        <v>172</v>
      </c>
      <c r="AB132" s="1062" t="str">
        <f>IF(S132&gt;=1,(W132*12+Y132)-(S132*12+U132)+1,"")</f>
        <v/>
      </c>
      <c r="AC132" s="1086" t="s">
        <v>360</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3"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25">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25">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269</v>
      </c>
      <c r="S136" s="1059"/>
      <c r="T136" s="1062" t="s">
        <v>357</v>
      </c>
      <c r="U136" s="1059"/>
      <c r="V136" s="1062" t="s">
        <v>358</v>
      </c>
      <c r="W136" s="1059"/>
      <c r="X136" s="1062" t="s">
        <v>357</v>
      </c>
      <c r="Y136" s="1059"/>
      <c r="Z136" s="1062" t="s">
        <v>359</v>
      </c>
      <c r="AA136" s="1062" t="s">
        <v>172</v>
      </c>
      <c r="AB136" s="1062" t="str">
        <f>IF(S136&gt;=1,(W136*12+Y136)-(S136*12+U136)+1,"")</f>
        <v/>
      </c>
      <c r="AC136" s="1086" t="s">
        <v>360</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3"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25">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25">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269</v>
      </c>
      <c r="S140" s="1059"/>
      <c r="T140" s="1062" t="s">
        <v>357</v>
      </c>
      <c r="U140" s="1059"/>
      <c r="V140" s="1062" t="s">
        <v>358</v>
      </c>
      <c r="W140" s="1059"/>
      <c r="X140" s="1062" t="s">
        <v>357</v>
      </c>
      <c r="Y140" s="1059"/>
      <c r="Z140" s="1062" t="s">
        <v>359</v>
      </c>
      <c r="AA140" s="1062" t="s">
        <v>172</v>
      </c>
      <c r="AB140" s="1062" t="str">
        <f>IF(S140&gt;=1,(W140*12+Y140)-(S140*12+U140)+1,"")</f>
        <v/>
      </c>
      <c r="AC140" s="1086" t="s">
        <v>360</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3"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25">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25">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269</v>
      </c>
      <c r="S144" s="1059"/>
      <c r="T144" s="1062" t="s">
        <v>357</v>
      </c>
      <c r="U144" s="1059"/>
      <c r="V144" s="1062" t="s">
        <v>358</v>
      </c>
      <c r="W144" s="1059"/>
      <c r="X144" s="1062" t="s">
        <v>357</v>
      </c>
      <c r="Y144" s="1059"/>
      <c r="Z144" s="1062" t="s">
        <v>359</v>
      </c>
      <c r="AA144" s="1062" t="s">
        <v>172</v>
      </c>
      <c r="AB144" s="1062" t="str">
        <f>IF(S144&gt;=1,(W144*12+Y144)-(S144*12+U144)+1,"")</f>
        <v/>
      </c>
      <c r="AC144" s="1086" t="s">
        <v>360</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3"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25">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25">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269</v>
      </c>
      <c r="S148" s="1059"/>
      <c r="T148" s="1062" t="s">
        <v>357</v>
      </c>
      <c r="U148" s="1059"/>
      <c r="V148" s="1062" t="s">
        <v>358</v>
      </c>
      <c r="W148" s="1059"/>
      <c r="X148" s="1062" t="s">
        <v>357</v>
      </c>
      <c r="Y148" s="1059"/>
      <c r="Z148" s="1062" t="s">
        <v>359</v>
      </c>
      <c r="AA148" s="1062" t="s">
        <v>172</v>
      </c>
      <c r="AB148" s="1062" t="str">
        <f>IF(S148&gt;=1,(W148*12+Y148)-(S148*12+U148)+1,"")</f>
        <v/>
      </c>
      <c r="AC148" s="1086" t="s">
        <v>360</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3"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25">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25">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269</v>
      </c>
      <c r="S152" s="1059"/>
      <c r="T152" s="1062" t="s">
        <v>357</v>
      </c>
      <c r="U152" s="1059"/>
      <c r="V152" s="1062" t="s">
        <v>358</v>
      </c>
      <c r="W152" s="1059"/>
      <c r="X152" s="1062" t="s">
        <v>357</v>
      </c>
      <c r="Y152" s="1059"/>
      <c r="Z152" s="1062" t="s">
        <v>359</v>
      </c>
      <c r="AA152" s="1062" t="s">
        <v>172</v>
      </c>
      <c r="AB152" s="1062" t="str">
        <f>IF(S152&gt;=1,(W152*12+Y152)-(S152*12+U152)+1,"")</f>
        <v/>
      </c>
      <c r="AC152" s="1086" t="s">
        <v>360</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3"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25">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25">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269</v>
      </c>
      <c r="S156" s="1059"/>
      <c r="T156" s="1062" t="s">
        <v>357</v>
      </c>
      <c r="U156" s="1059"/>
      <c r="V156" s="1062" t="s">
        <v>358</v>
      </c>
      <c r="W156" s="1059"/>
      <c r="X156" s="1062" t="s">
        <v>357</v>
      </c>
      <c r="Y156" s="1059"/>
      <c r="Z156" s="1062" t="s">
        <v>359</v>
      </c>
      <c r="AA156" s="1062" t="s">
        <v>172</v>
      </c>
      <c r="AB156" s="1062" t="str">
        <f>IF(S156&gt;=1,(W156*12+Y156)-(S156*12+U156)+1,"")</f>
        <v/>
      </c>
      <c r="AC156" s="1086" t="s">
        <v>360</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3"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25">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25">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269</v>
      </c>
      <c r="S160" s="1059"/>
      <c r="T160" s="1062" t="s">
        <v>357</v>
      </c>
      <c r="U160" s="1059"/>
      <c r="V160" s="1062" t="s">
        <v>358</v>
      </c>
      <c r="W160" s="1059"/>
      <c r="X160" s="1062" t="s">
        <v>357</v>
      </c>
      <c r="Y160" s="1059"/>
      <c r="Z160" s="1062" t="s">
        <v>359</v>
      </c>
      <c r="AA160" s="1062" t="s">
        <v>172</v>
      </c>
      <c r="AB160" s="1062" t="str">
        <f>IF(S160&gt;=1,(W160*12+Y160)-(S160*12+U160)+1,"")</f>
        <v/>
      </c>
      <c r="AC160" s="1086" t="s">
        <v>360</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3"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25">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25">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269</v>
      </c>
      <c r="S164" s="1059"/>
      <c r="T164" s="1062" t="s">
        <v>357</v>
      </c>
      <c r="U164" s="1059"/>
      <c r="V164" s="1062" t="s">
        <v>358</v>
      </c>
      <c r="W164" s="1059"/>
      <c r="X164" s="1062" t="s">
        <v>357</v>
      </c>
      <c r="Y164" s="1059"/>
      <c r="Z164" s="1062" t="s">
        <v>359</v>
      </c>
      <c r="AA164" s="1062" t="s">
        <v>172</v>
      </c>
      <c r="AB164" s="1062" t="str">
        <f>IF(S164&gt;=1,(W164*12+Y164)-(S164*12+U164)+1,"")</f>
        <v/>
      </c>
      <c r="AC164" s="1086" t="s">
        <v>360</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3"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25">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25">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269</v>
      </c>
      <c r="S168" s="1059"/>
      <c r="T168" s="1062" t="s">
        <v>357</v>
      </c>
      <c r="U168" s="1059"/>
      <c r="V168" s="1062" t="s">
        <v>358</v>
      </c>
      <c r="W168" s="1059"/>
      <c r="X168" s="1062" t="s">
        <v>357</v>
      </c>
      <c r="Y168" s="1059"/>
      <c r="Z168" s="1062" t="s">
        <v>359</v>
      </c>
      <c r="AA168" s="1062" t="s">
        <v>172</v>
      </c>
      <c r="AB168" s="1062" t="str">
        <f>IF(S168&gt;=1,(W168*12+Y168)-(S168*12+U168)+1,"")</f>
        <v/>
      </c>
      <c r="AC168" s="1086" t="s">
        <v>360</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3"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25">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25">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269</v>
      </c>
      <c r="S172" s="1059"/>
      <c r="T172" s="1062" t="s">
        <v>357</v>
      </c>
      <c r="U172" s="1059"/>
      <c r="V172" s="1062" t="s">
        <v>358</v>
      </c>
      <c r="W172" s="1059"/>
      <c r="X172" s="1062" t="s">
        <v>357</v>
      </c>
      <c r="Y172" s="1059"/>
      <c r="Z172" s="1062" t="s">
        <v>359</v>
      </c>
      <c r="AA172" s="1062" t="s">
        <v>172</v>
      </c>
      <c r="AB172" s="1062" t="str">
        <f>IF(S172&gt;=1,(W172*12+Y172)-(S172*12+U172)+1,"")</f>
        <v/>
      </c>
      <c r="AC172" s="1086" t="s">
        <v>360</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3"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25">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25">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269</v>
      </c>
      <c r="S176" s="1059"/>
      <c r="T176" s="1062" t="s">
        <v>357</v>
      </c>
      <c r="U176" s="1059"/>
      <c r="V176" s="1062" t="s">
        <v>358</v>
      </c>
      <c r="W176" s="1059"/>
      <c r="X176" s="1062" t="s">
        <v>357</v>
      </c>
      <c r="Y176" s="1059"/>
      <c r="Z176" s="1062" t="s">
        <v>359</v>
      </c>
      <c r="AA176" s="1062" t="s">
        <v>172</v>
      </c>
      <c r="AB176" s="1062" t="str">
        <f>IF(S176&gt;=1,(W176*12+Y176)-(S176*12+U176)+1,"")</f>
        <v/>
      </c>
      <c r="AC176" s="1086" t="s">
        <v>360</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3"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25">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25">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269</v>
      </c>
      <c r="S180" s="1059"/>
      <c r="T180" s="1062" t="s">
        <v>357</v>
      </c>
      <c r="U180" s="1059"/>
      <c r="V180" s="1062" t="s">
        <v>358</v>
      </c>
      <c r="W180" s="1059"/>
      <c r="X180" s="1062" t="s">
        <v>357</v>
      </c>
      <c r="Y180" s="1059"/>
      <c r="Z180" s="1062" t="s">
        <v>359</v>
      </c>
      <c r="AA180" s="1062" t="s">
        <v>172</v>
      </c>
      <c r="AB180" s="1062" t="str">
        <f>IF(S180&gt;=1,(W180*12+Y180)-(S180*12+U180)+1,"")</f>
        <v/>
      </c>
      <c r="AC180" s="1086" t="s">
        <v>360</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3"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25">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25">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269</v>
      </c>
      <c r="S184" s="1059"/>
      <c r="T184" s="1062" t="s">
        <v>357</v>
      </c>
      <c r="U184" s="1059"/>
      <c r="V184" s="1062" t="s">
        <v>358</v>
      </c>
      <c r="W184" s="1059"/>
      <c r="X184" s="1062" t="s">
        <v>357</v>
      </c>
      <c r="Y184" s="1059"/>
      <c r="Z184" s="1062" t="s">
        <v>359</v>
      </c>
      <c r="AA184" s="1062" t="s">
        <v>172</v>
      </c>
      <c r="AB184" s="1062" t="str">
        <f>IF(S184&gt;=1,(W184*12+Y184)-(S184*12+U184)+1,"")</f>
        <v/>
      </c>
      <c r="AC184" s="1086" t="s">
        <v>360</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3"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25">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25">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269</v>
      </c>
      <c r="S188" s="1059"/>
      <c r="T188" s="1062" t="s">
        <v>357</v>
      </c>
      <c r="U188" s="1059"/>
      <c r="V188" s="1062" t="s">
        <v>358</v>
      </c>
      <c r="W188" s="1059"/>
      <c r="X188" s="1062" t="s">
        <v>357</v>
      </c>
      <c r="Y188" s="1059"/>
      <c r="Z188" s="1062" t="s">
        <v>359</v>
      </c>
      <c r="AA188" s="1062" t="s">
        <v>172</v>
      </c>
      <c r="AB188" s="1062" t="str">
        <f>IF(S188&gt;=1,(W188*12+Y188)-(S188*12+U188)+1,"")</f>
        <v/>
      </c>
      <c r="AC188" s="1086" t="s">
        <v>360</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3"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25">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25">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269</v>
      </c>
      <c r="S192" s="1059"/>
      <c r="T192" s="1062" t="s">
        <v>357</v>
      </c>
      <c r="U192" s="1059"/>
      <c r="V192" s="1062" t="s">
        <v>358</v>
      </c>
      <c r="W192" s="1059"/>
      <c r="X192" s="1062" t="s">
        <v>357</v>
      </c>
      <c r="Y192" s="1059"/>
      <c r="Z192" s="1062" t="s">
        <v>359</v>
      </c>
      <c r="AA192" s="1062" t="s">
        <v>172</v>
      </c>
      <c r="AB192" s="1062" t="str">
        <f>IF(S192&gt;=1,(W192*12+Y192)-(S192*12+U192)+1,"")</f>
        <v/>
      </c>
      <c r="AC192" s="1086" t="s">
        <v>360</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3"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25">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25">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269</v>
      </c>
      <c r="S196" s="1059"/>
      <c r="T196" s="1062" t="s">
        <v>357</v>
      </c>
      <c r="U196" s="1059"/>
      <c r="V196" s="1062" t="s">
        <v>358</v>
      </c>
      <c r="W196" s="1059"/>
      <c r="X196" s="1062" t="s">
        <v>357</v>
      </c>
      <c r="Y196" s="1059"/>
      <c r="Z196" s="1062" t="s">
        <v>359</v>
      </c>
      <c r="AA196" s="1062" t="s">
        <v>172</v>
      </c>
      <c r="AB196" s="1062" t="str">
        <f>IF(S196&gt;=1,(W196*12+Y196)-(S196*12+U196)+1,"")</f>
        <v/>
      </c>
      <c r="AC196" s="1086" t="s">
        <v>360</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3"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25">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25">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269</v>
      </c>
      <c r="S200" s="1059"/>
      <c r="T200" s="1062" t="s">
        <v>357</v>
      </c>
      <c r="U200" s="1059"/>
      <c r="V200" s="1062" t="s">
        <v>358</v>
      </c>
      <c r="W200" s="1059"/>
      <c r="X200" s="1062" t="s">
        <v>357</v>
      </c>
      <c r="Y200" s="1059"/>
      <c r="Z200" s="1062" t="s">
        <v>359</v>
      </c>
      <c r="AA200" s="1062" t="s">
        <v>172</v>
      </c>
      <c r="AB200" s="1062" t="str">
        <f>IF(S200&gt;=1,(W200*12+Y200)-(S200*12+U200)+1,"")</f>
        <v/>
      </c>
      <c r="AC200" s="1086" t="s">
        <v>360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3"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25">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25">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269</v>
      </c>
      <c r="S204" s="1059"/>
      <c r="T204" s="1062" t="s">
        <v>357</v>
      </c>
      <c r="U204" s="1059"/>
      <c r="V204" s="1062" t="s">
        <v>358</v>
      </c>
      <c r="W204" s="1059"/>
      <c r="X204" s="1062" t="s">
        <v>357</v>
      </c>
      <c r="Y204" s="1059"/>
      <c r="Z204" s="1062" t="s">
        <v>359</v>
      </c>
      <c r="AA204" s="1062" t="s">
        <v>172</v>
      </c>
      <c r="AB204" s="1062" t="str">
        <f>IF(S204&gt;=1,(W204*12+Y204)-(S204*12+U204)+1,"")</f>
        <v/>
      </c>
      <c r="AC204" s="1086" t="s">
        <v>360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3"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25">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25">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269</v>
      </c>
      <c r="S208" s="1059"/>
      <c r="T208" s="1062" t="s">
        <v>357</v>
      </c>
      <c r="U208" s="1059"/>
      <c r="V208" s="1062" t="s">
        <v>358</v>
      </c>
      <c r="W208" s="1059"/>
      <c r="X208" s="1062" t="s">
        <v>357</v>
      </c>
      <c r="Y208" s="1059"/>
      <c r="Z208" s="1062" t="s">
        <v>359</v>
      </c>
      <c r="AA208" s="1062" t="s">
        <v>172</v>
      </c>
      <c r="AB208" s="1062" t="str">
        <f>IF(S208&gt;=1,(W208*12+Y208)-(S208*12+U208)+1,"")</f>
        <v/>
      </c>
      <c r="AC208" s="1086" t="s">
        <v>360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3"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25">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25">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269</v>
      </c>
      <c r="S212" s="1059"/>
      <c r="T212" s="1062" t="s">
        <v>357</v>
      </c>
      <c r="U212" s="1059"/>
      <c r="V212" s="1062" t="s">
        <v>358</v>
      </c>
      <c r="W212" s="1059"/>
      <c r="X212" s="1062" t="s">
        <v>357</v>
      </c>
      <c r="Y212" s="1059"/>
      <c r="Z212" s="1062" t="s">
        <v>359</v>
      </c>
      <c r="AA212" s="1062" t="s">
        <v>172</v>
      </c>
      <c r="AB212" s="1062" t="str">
        <f>IF(S212&gt;=1,(W212*12+Y212)-(S212*12+U212)+1,"")</f>
        <v/>
      </c>
      <c r="AC212" s="1086" t="s">
        <v>360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3"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25">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25">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269</v>
      </c>
      <c r="S216" s="1059"/>
      <c r="T216" s="1062" t="s">
        <v>357</v>
      </c>
      <c r="U216" s="1059"/>
      <c r="V216" s="1062" t="s">
        <v>358</v>
      </c>
      <c r="W216" s="1059"/>
      <c r="X216" s="1062" t="s">
        <v>357</v>
      </c>
      <c r="Y216" s="1059"/>
      <c r="Z216" s="1062" t="s">
        <v>359</v>
      </c>
      <c r="AA216" s="1062" t="s">
        <v>172</v>
      </c>
      <c r="AB216" s="1062" t="str">
        <f>IF(S216&gt;=1,(W216*12+Y216)-(S216*12+U216)+1,"")</f>
        <v/>
      </c>
      <c r="AC216" s="1086" t="s">
        <v>360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3"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25">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25">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269</v>
      </c>
      <c r="S220" s="1059"/>
      <c r="T220" s="1062" t="s">
        <v>357</v>
      </c>
      <c r="U220" s="1059"/>
      <c r="V220" s="1062" t="s">
        <v>358</v>
      </c>
      <c r="W220" s="1059"/>
      <c r="X220" s="1062" t="s">
        <v>357</v>
      </c>
      <c r="Y220" s="1059"/>
      <c r="Z220" s="1062" t="s">
        <v>359</v>
      </c>
      <c r="AA220" s="1062" t="s">
        <v>172</v>
      </c>
      <c r="AB220" s="1062" t="str">
        <f>IF(S220&gt;=1,(W220*12+Y220)-(S220*12+U220)+1,"")</f>
        <v/>
      </c>
      <c r="AC220" s="1086" t="s">
        <v>360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3"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25">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25">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269</v>
      </c>
      <c r="S224" s="1059"/>
      <c r="T224" s="1062" t="s">
        <v>357</v>
      </c>
      <c r="U224" s="1059"/>
      <c r="V224" s="1062" t="s">
        <v>358</v>
      </c>
      <c r="W224" s="1059"/>
      <c r="X224" s="1062" t="s">
        <v>357</v>
      </c>
      <c r="Y224" s="1059"/>
      <c r="Z224" s="1062" t="s">
        <v>359</v>
      </c>
      <c r="AA224" s="1062" t="s">
        <v>172</v>
      </c>
      <c r="AB224" s="1062" t="str">
        <f>IF(S224&gt;=1,(W224*12+Y224)-(S224*12+U224)+1,"")</f>
        <v/>
      </c>
      <c r="AC224" s="1086" t="s">
        <v>360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3"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25">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25">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269</v>
      </c>
      <c r="S228" s="1059"/>
      <c r="T228" s="1062" t="s">
        <v>357</v>
      </c>
      <c r="U228" s="1059"/>
      <c r="V228" s="1062" t="s">
        <v>358</v>
      </c>
      <c r="W228" s="1059"/>
      <c r="X228" s="1062" t="s">
        <v>357</v>
      </c>
      <c r="Y228" s="1059"/>
      <c r="Z228" s="1062" t="s">
        <v>359</v>
      </c>
      <c r="AA228" s="1062" t="s">
        <v>172</v>
      </c>
      <c r="AB228" s="1062" t="str">
        <f>IF(S228&gt;=1,(W228*12+Y228)-(S228*12+U228)+1,"")</f>
        <v/>
      </c>
      <c r="AC228" s="1086" t="s">
        <v>360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3"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25">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25">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269</v>
      </c>
      <c r="S232" s="1059"/>
      <c r="T232" s="1062" t="s">
        <v>357</v>
      </c>
      <c r="U232" s="1059"/>
      <c r="V232" s="1062" t="s">
        <v>358</v>
      </c>
      <c r="W232" s="1059"/>
      <c r="X232" s="1062" t="s">
        <v>357</v>
      </c>
      <c r="Y232" s="1059"/>
      <c r="Z232" s="1062" t="s">
        <v>359</v>
      </c>
      <c r="AA232" s="1062" t="s">
        <v>172</v>
      </c>
      <c r="AB232" s="1062" t="str">
        <f>IF(S232&gt;=1,(W232*12+Y232)-(S232*12+U232)+1,"")</f>
        <v/>
      </c>
      <c r="AC232" s="1086" t="s">
        <v>360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3"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25">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25">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269</v>
      </c>
      <c r="S236" s="1059"/>
      <c r="T236" s="1062" t="s">
        <v>357</v>
      </c>
      <c r="U236" s="1059"/>
      <c r="V236" s="1062" t="s">
        <v>358</v>
      </c>
      <c r="W236" s="1059"/>
      <c r="X236" s="1062" t="s">
        <v>357</v>
      </c>
      <c r="Y236" s="1059"/>
      <c r="Z236" s="1062" t="s">
        <v>359</v>
      </c>
      <c r="AA236" s="1062" t="s">
        <v>172</v>
      </c>
      <c r="AB236" s="1062" t="str">
        <f>IF(S236&gt;=1,(W236*12+Y236)-(S236*12+U236)+1,"")</f>
        <v/>
      </c>
      <c r="AC236" s="1086" t="s">
        <v>360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3"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25">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25">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269</v>
      </c>
      <c r="S240" s="1059"/>
      <c r="T240" s="1062" t="s">
        <v>357</v>
      </c>
      <c r="U240" s="1059"/>
      <c r="V240" s="1062" t="s">
        <v>358</v>
      </c>
      <c r="W240" s="1059"/>
      <c r="X240" s="1062" t="s">
        <v>357</v>
      </c>
      <c r="Y240" s="1059"/>
      <c r="Z240" s="1062" t="s">
        <v>359</v>
      </c>
      <c r="AA240" s="1062" t="s">
        <v>172</v>
      </c>
      <c r="AB240" s="1062" t="str">
        <f>IF(S240&gt;=1,(W240*12+Y240)-(S240*12+U240)+1,"")</f>
        <v/>
      </c>
      <c r="AC240" s="1086" t="s">
        <v>360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3"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25">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25">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269</v>
      </c>
      <c r="S244" s="1059"/>
      <c r="T244" s="1062" t="s">
        <v>357</v>
      </c>
      <c r="U244" s="1059"/>
      <c r="V244" s="1062" t="s">
        <v>358</v>
      </c>
      <c r="W244" s="1059"/>
      <c r="X244" s="1062" t="s">
        <v>357</v>
      </c>
      <c r="Y244" s="1059"/>
      <c r="Z244" s="1062" t="s">
        <v>359</v>
      </c>
      <c r="AA244" s="1062" t="s">
        <v>172</v>
      </c>
      <c r="AB244" s="1062" t="str">
        <f>IF(S244&gt;=1,(W244*12+Y244)-(S244*12+U244)+1,"")</f>
        <v/>
      </c>
      <c r="AC244" s="1086" t="s">
        <v>360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3"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25">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25">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269</v>
      </c>
      <c r="S248" s="1059"/>
      <c r="T248" s="1062" t="s">
        <v>357</v>
      </c>
      <c r="U248" s="1059"/>
      <c r="V248" s="1062" t="s">
        <v>358</v>
      </c>
      <c r="W248" s="1059"/>
      <c r="X248" s="1062" t="s">
        <v>357</v>
      </c>
      <c r="Y248" s="1059"/>
      <c r="Z248" s="1062" t="s">
        <v>359</v>
      </c>
      <c r="AA248" s="1062" t="s">
        <v>172</v>
      </c>
      <c r="AB248" s="1062" t="str">
        <f>IF(S248&gt;=1,(W248*12+Y248)-(S248*12+U248)+1,"")</f>
        <v/>
      </c>
      <c r="AC248" s="1086" t="s">
        <v>360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3"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25">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25">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269</v>
      </c>
      <c r="S252" s="1059"/>
      <c r="T252" s="1062" t="s">
        <v>357</v>
      </c>
      <c r="U252" s="1059"/>
      <c r="V252" s="1062" t="s">
        <v>358</v>
      </c>
      <c r="W252" s="1059"/>
      <c r="X252" s="1062" t="s">
        <v>357</v>
      </c>
      <c r="Y252" s="1059"/>
      <c r="Z252" s="1062" t="s">
        <v>359</v>
      </c>
      <c r="AA252" s="1062" t="s">
        <v>172</v>
      </c>
      <c r="AB252" s="1062" t="str">
        <f>IF(S252&gt;=1,(W252*12+Y252)-(S252*12+U252)+1,"")</f>
        <v/>
      </c>
      <c r="AC252" s="1086" t="s">
        <v>360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3"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25">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25">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269</v>
      </c>
      <c r="S256" s="1059"/>
      <c r="T256" s="1062" t="s">
        <v>357</v>
      </c>
      <c r="U256" s="1059"/>
      <c r="V256" s="1062" t="s">
        <v>358</v>
      </c>
      <c r="W256" s="1059"/>
      <c r="X256" s="1062" t="s">
        <v>357</v>
      </c>
      <c r="Y256" s="1059"/>
      <c r="Z256" s="1062" t="s">
        <v>359</v>
      </c>
      <c r="AA256" s="1062" t="s">
        <v>172</v>
      </c>
      <c r="AB256" s="1062" t="str">
        <f>IF(S256&gt;=1,(W256*12+Y256)-(S256*12+U256)+1,"")</f>
        <v/>
      </c>
      <c r="AC256" s="1086" t="s">
        <v>360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3"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25">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25">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269</v>
      </c>
      <c r="S260" s="1059"/>
      <c r="T260" s="1062" t="s">
        <v>357</v>
      </c>
      <c r="U260" s="1059"/>
      <c r="V260" s="1062" t="s">
        <v>358</v>
      </c>
      <c r="W260" s="1059"/>
      <c r="X260" s="1062" t="s">
        <v>357</v>
      </c>
      <c r="Y260" s="1059"/>
      <c r="Z260" s="1062" t="s">
        <v>359</v>
      </c>
      <c r="AA260" s="1062" t="s">
        <v>172</v>
      </c>
      <c r="AB260" s="1062" t="str">
        <f>IF(S260&gt;=1,(W260*12+Y260)-(S260*12+U260)+1,"")</f>
        <v/>
      </c>
      <c r="AC260" s="1086" t="s">
        <v>360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3"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25">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25">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269</v>
      </c>
      <c r="S264" s="1059"/>
      <c r="T264" s="1062" t="s">
        <v>357</v>
      </c>
      <c r="U264" s="1059"/>
      <c r="V264" s="1062" t="s">
        <v>358</v>
      </c>
      <c r="W264" s="1059"/>
      <c r="X264" s="1062" t="s">
        <v>357</v>
      </c>
      <c r="Y264" s="1059"/>
      <c r="Z264" s="1062" t="s">
        <v>359</v>
      </c>
      <c r="AA264" s="1062" t="s">
        <v>172</v>
      </c>
      <c r="AB264" s="1062" t="str">
        <f>IF(S264&gt;=1,(W264*12+Y264)-(S264*12+U264)+1,"")</f>
        <v/>
      </c>
      <c r="AC264" s="1086" t="s">
        <v>360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3"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25">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25">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269</v>
      </c>
      <c r="S268" s="1059"/>
      <c r="T268" s="1062" t="s">
        <v>357</v>
      </c>
      <c r="U268" s="1059"/>
      <c r="V268" s="1062" t="s">
        <v>358</v>
      </c>
      <c r="W268" s="1059"/>
      <c r="X268" s="1062" t="s">
        <v>357</v>
      </c>
      <c r="Y268" s="1059"/>
      <c r="Z268" s="1062" t="s">
        <v>359</v>
      </c>
      <c r="AA268" s="1062" t="s">
        <v>172</v>
      </c>
      <c r="AB268" s="1062" t="str">
        <f>IF(S268&gt;=1,(W268*12+Y268)-(S268*12+U268)+1,"")</f>
        <v/>
      </c>
      <c r="AC268" s="1086" t="s">
        <v>360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3"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25">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25">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269</v>
      </c>
      <c r="S272" s="1059"/>
      <c r="T272" s="1062" t="s">
        <v>357</v>
      </c>
      <c r="U272" s="1059"/>
      <c r="V272" s="1062" t="s">
        <v>358</v>
      </c>
      <c r="W272" s="1059"/>
      <c r="X272" s="1062" t="s">
        <v>357</v>
      </c>
      <c r="Y272" s="1059"/>
      <c r="Z272" s="1062" t="s">
        <v>359</v>
      </c>
      <c r="AA272" s="1062" t="s">
        <v>172</v>
      </c>
      <c r="AB272" s="1062" t="str">
        <f>IF(S272&gt;=1,(W272*12+Y272)-(S272*12+U272)+1,"")</f>
        <v/>
      </c>
      <c r="AC272" s="1086" t="s">
        <v>360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3"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25">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25">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269</v>
      </c>
      <c r="S276" s="1059"/>
      <c r="T276" s="1062" t="s">
        <v>357</v>
      </c>
      <c r="U276" s="1059"/>
      <c r="V276" s="1062" t="s">
        <v>358</v>
      </c>
      <c r="W276" s="1059"/>
      <c r="X276" s="1062" t="s">
        <v>357</v>
      </c>
      <c r="Y276" s="1059"/>
      <c r="Z276" s="1062" t="s">
        <v>359</v>
      </c>
      <c r="AA276" s="1062" t="s">
        <v>172</v>
      </c>
      <c r="AB276" s="1062" t="str">
        <f>IF(S276&gt;=1,(W276*12+Y276)-(S276*12+U276)+1,"")</f>
        <v/>
      </c>
      <c r="AC276" s="1086" t="s">
        <v>360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3"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25">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25">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269</v>
      </c>
      <c r="S280" s="1059"/>
      <c r="T280" s="1062" t="s">
        <v>357</v>
      </c>
      <c r="U280" s="1059"/>
      <c r="V280" s="1062" t="s">
        <v>358</v>
      </c>
      <c r="W280" s="1059"/>
      <c r="X280" s="1062" t="s">
        <v>357</v>
      </c>
      <c r="Y280" s="1059"/>
      <c r="Z280" s="1062" t="s">
        <v>359</v>
      </c>
      <c r="AA280" s="1062" t="s">
        <v>172</v>
      </c>
      <c r="AB280" s="1062" t="str">
        <f>IF(S280&gt;=1,(W280*12+Y280)-(S280*12+U280)+1,"")</f>
        <v/>
      </c>
      <c r="AC280" s="1086" t="s">
        <v>360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3"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25">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25">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269</v>
      </c>
      <c r="S284" s="1059"/>
      <c r="T284" s="1062" t="s">
        <v>357</v>
      </c>
      <c r="U284" s="1059"/>
      <c r="V284" s="1062" t="s">
        <v>358</v>
      </c>
      <c r="W284" s="1059"/>
      <c r="X284" s="1062" t="s">
        <v>357</v>
      </c>
      <c r="Y284" s="1059"/>
      <c r="Z284" s="1062" t="s">
        <v>359</v>
      </c>
      <c r="AA284" s="1062" t="s">
        <v>172</v>
      </c>
      <c r="AB284" s="1062" t="str">
        <f>IF(S284&gt;=1,(W284*12+Y284)-(S284*12+U284)+1,"")</f>
        <v/>
      </c>
      <c r="AC284" s="1086" t="s">
        <v>360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3"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25">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25">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269</v>
      </c>
      <c r="S288" s="1059"/>
      <c r="T288" s="1062" t="s">
        <v>357</v>
      </c>
      <c r="U288" s="1059"/>
      <c r="V288" s="1062" t="s">
        <v>358</v>
      </c>
      <c r="W288" s="1059"/>
      <c r="X288" s="1062" t="s">
        <v>357</v>
      </c>
      <c r="Y288" s="1059"/>
      <c r="Z288" s="1062" t="s">
        <v>359</v>
      </c>
      <c r="AA288" s="1062" t="s">
        <v>172</v>
      </c>
      <c r="AB288" s="1062" t="str">
        <f>IF(S288&gt;=1,(W288*12+Y288)-(S288*12+U288)+1,"")</f>
        <v/>
      </c>
      <c r="AC288" s="1086" t="s">
        <v>360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3"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25">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25">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269</v>
      </c>
      <c r="S292" s="1059"/>
      <c r="T292" s="1062" t="s">
        <v>357</v>
      </c>
      <c r="U292" s="1059"/>
      <c r="V292" s="1062" t="s">
        <v>358</v>
      </c>
      <c r="W292" s="1059"/>
      <c r="X292" s="1062" t="s">
        <v>357</v>
      </c>
      <c r="Y292" s="1059"/>
      <c r="Z292" s="1062" t="s">
        <v>359</v>
      </c>
      <c r="AA292" s="1062" t="s">
        <v>172</v>
      </c>
      <c r="AB292" s="1062" t="str">
        <f>IF(S292&gt;=1,(W292*12+Y292)-(S292*12+U292)+1,"")</f>
        <v/>
      </c>
      <c r="AC292" s="1086" t="s">
        <v>360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3"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25">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25">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269</v>
      </c>
      <c r="S296" s="1059"/>
      <c r="T296" s="1062" t="s">
        <v>357</v>
      </c>
      <c r="U296" s="1059"/>
      <c r="V296" s="1062" t="s">
        <v>358</v>
      </c>
      <c r="W296" s="1059"/>
      <c r="X296" s="1062" t="s">
        <v>357</v>
      </c>
      <c r="Y296" s="1059"/>
      <c r="Z296" s="1062" t="s">
        <v>359</v>
      </c>
      <c r="AA296" s="1062" t="s">
        <v>172</v>
      </c>
      <c r="AB296" s="1062" t="str">
        <f>IF(S296&gt;=1,(W296*12+Y296)-(S296*12+U296)+1,"")</f>
        <v/>
      </c>
      <c r="AC296" s="1086" t="s">
        <v>360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3"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25">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25">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269</v>
      </c>
      <c r="S300" s="1059"/>
      <c r="T300" s="1062" t="s">
        <v>357</v>
      </c>
      <c r="U300" s="1059"/>
      <c r="V300" s="1062" t="s">
        <v>358</v>
      </c>
      <c r="W300" s="1059"/>
      <c r="X300" s="1062" t="s">
        <v>357</v>
      </c>
      <c r="Y300" s="1059"/>
      <c r="Z300" s="1062" t="s">
        <v>359</v>
      </c>
      <c r="AA300" s="1062" t="s">
        <v>172</v>
      </c>
      <c r="AB300" s="1062" t="str">
        <f>IF(S300&gt;=1,(W300*12+Y300)-(S300*12+U300)+1,"")</f>
        <v/>
      </c>
      <c r="AC300" s="1086" t="s">
        <v>360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3"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25">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25">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269</v>
      </c>
      <c r="S304" s="1059"/>
      <c r="T304" s="1062" t="s">
        <v>357</v>
      </c>
      <c r="U304" s="1059"/>
      <c r="V304" s="1062" t="s">
        <v>358</v>
      </c>
      <c r="W304" s="1059"/>
      <c r="X304" s="1062" t="s">
        <v>357</v>
      </c>
      <c r="Y304" s="1059"/>
      <c r="Z304" s="1062" t="s">
        <v>359</v>
      </c>
      <c r="AA304" s="1062" t="s">
        <v>172</v>
      </c>
      <c r="AB304" s="1062" t="str">
        <f>IF(S304&gt;=1,(W304*12+Y304)-(S304*12+U304)+1,"")</f>
        <v/>
      </c>
      <c r="AC304" s="1086" t="s">
        <v>360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3"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25">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25">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269</v>
      </c>
      <c r="S308" s="1059"/>
      <c r="T308" s="1062" t="s">
        <v>357</v>
      </c>
      <c r="U308" s="1059"/>
      <c r="V308" s="1062" t="s">
        <v>358</v>
      </c>
      <c r="W308" s="1059"/>
      <c r="X308" s="1062" t="s">
        <v>357</v>
      </c>
      <c r="Y308" s="1059"/>
      <c r="Z308" s="1062" t="s">
        <v>359</v>
      </c>
      <c r="AA308" s="1062" t="s">
        <v>172</v>
      </c>
      <c r="AB308" s="1062" t="str">
        <f>IF(S308&gt;=1,(W308*12+Y308)-(S308*12+U308)+1,"")</f>
        <v/>
      </c>
      <c r="AC308" s="1086" t="s">
        <v>360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3"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25">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25">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269</v>
      </c>
      <c r="S312" s="1059"/>
      <c r="T312" s="1062" t="s">
        <v>357</v>
      </c>
      <c r="U312" s="1059"/>
      <c r="V312" s="1062" t="s">
        <v>358</v>
      </c>
      <c r="W312" s="1059"/>
      <c r="X312" s="1062" t="s">
        <v>357</v>
      </c>
      <c r="Y312" s="1059"/>
      <c r="Z312" s="1062" t="s">
        <v>359</v>
      </c>
      <c r="AA312" s="1062" t="s">
        <v>172</v>
      </c>
      <c r="AB312" s="1062" t="str">
        <f>IF(S312&gt;=1,(W312*12+Y312)-(S312*12+U312)+1,"")</f>
        <v/>
      </c>
      <c r="AC312" s="1086" t="s">
        <v>360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3"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25">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25">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269</v>
      </c>
      <c r="S316" s="1059"/>
      <c r="T316" s="1062" t="s">
        <v>357</v>
      </c>
      <c r="U316" s="1059"/>
      <c r="V316" s="1062" t="s">
        <v>358</v>
      </c>
      <c r="W316" s="1059"/>
      <c r="X316" s="1062" t="s">
        <v>357</v>
      </c>
      <c r="Y316" s="1059"/>
      <c r="Z316" s="1062" t="s">
        <v>359</v>
      </c>
      <c r="AA316" s="1062" t="s">
        <v>172</v>
      </c>
      <c r="AB316" s="1062" t="str">
        <f>IF(S316&gt;=1,(W316*12+Y316)-(S316*12+U316)+1,"")</f>
        <v/>
      </c>
      <c r="AC316" s="1086" t="s">
        <v>360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3"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25">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25">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269</v>
      </c>
      <c r="S320" s="1059"/>
      <c r="T320" s="1062" t="s">
        <v>357</v>
      </c>
      <c r="U320" s="1059"/>
      <c r="V320" s="1062" t="s">
        <v>358</v>
      </c>
      <c r="W320" s="1059"/>
      <c r="X320" s="1062" t="s">
        <v>357</v>
      </c>
      <c r="Y320" s="1059"/>
      <c r="Z320" s="1062" t="s">
        <v>359</v>
      </c>
      <c r="AA320" s="1062" t="s">
        <v>172</v>
      </c>
      <c r="AB320" s="1062" t="str">
        <f>IF(S320&gt;=1,(W320*12+Y320)-(S320*12+U320)+1,"")</f>
        <v/>
      </c>
      <c r="AC320" s="1086" t="s">
        <v>360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3"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25">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25">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269</v>
      </c>
      <c r="S324" s="1059"/>
      <c r="T324" s="1062" t="s">
        <v>357</v>
      </c>
      <c r="U324" s="1059"/>
      <c r="V324" s="1062" t="s">
        <v>358</v>
      </c>
      <c r="W324" s="1059"/>
      <c r="X324" s="1062" t="s">
        <v>357</v>
      </c>
      <c r="Y324" s="1059"/>
      <c r="Z324" s="1062" t="s">
        <v>359</v>
      </c>
      <c r="AA324" s="1062" t="s">
        <v>172</v>
      </c>
      <c r="AB324" s="1062" t="str">
        <f>IF(S324&gt;=1,(W324*12+Y324)-(S324*12+U324)+1,"")</f>
        <v/>
      </c>
      <c r="AC324" s="1086" t="s">
        <v>360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3"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25">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25">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269</v>
      </c>
      <c r="S328" s="1059"/>
      <c r="T328" s="1062" t="s">
        <v>357</v>
      </c>
      <c r="U328" s="1059"/>
      <c r="V328" s="1062" t="s">
        <v>358</v>
      </c>
      <c r="W328" s="1059"/>
      <c r="X328" s="1062" t="s">
        <v>357</v>
      </c>
      <c r="Y328" s="1059"/>
      <c r="Z328" s="1062" t="s">
        <v>359</v>
      </c>
      <c r="AA328" s="1062" t="s">
        <v>172</v>
      </c>
      <c r="AB328" s="1062" t="str">
        <f>IF(S328&gt;=1,(W328*12+Y328)-(S328*12+U328)+1,"")</f>
        <v/>
      </c>
      <c r="AC328" s="1086" t="s">
        <v>360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3"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25">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25">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269</v>
      </c>
      <c r="S332" s="1059"/>
      <c r="T332" s="1062" t="s">
        <v>357</v>
      </c>
      <c r="U332" s="1059"/>
      <c r="V332" s="1062" t="s">
        <v>358</v>
      </c>
      <c r="W332" s="1059"/>
      <c r="X332" s="1062" t="s">
        <v>357</v>
      </c>
      <c r="Y332" s="1059"/>
      <c r="Z332" s="1062" t="s">
        <v>359</v>
      </c>
      <c r="AA332" s="1062" t="s">
        <v>172</v>
      </c>
      <c r="AB332" s="1062" t="str">
        <f>IF(S332&gt;=1,(W332*12+Y332)-(S332*12+U332)+1,"")</f>
        <v/>
      </c>
      <c r="AC332" s="1086" t="s">
        <v>360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3"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25">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25">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269</v>
      </c>
      <c r="S336" s="1059"/>
      <c r="T336" s="1062" t="s">
        <v>357</v>
      </c>
      <c r="U336" s="1059"/>
      <c r="V336" s="1062" t="s">
        <v>358</v>
      </c>
      <c r="W336" s="1059"/>
      <c r="X336" s="1062" t="s">
        <v>357</v>
      </c>
      <c r="Y336" s="1059"/>
      <c r="Z336" s="1062" t="s">
        <v>359</v>
      </c>
      <c r="AA336" s="1062" t="s">
        <v>172</v>
      </c>
      <c r="AB336" s="1062" t="str">
        <f>IF(S336&gt;=1,(W336*12+Y336)-(S336*12+U336)+1,"")</f>
        <v/>
      </c>
      <c r="AC336" s="1086" t="s">
        <v>360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3"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25">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25">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269</v>
      </c>
      <c r="S340" s="1059"/>
      <c r="T340" s="1062" t="s">
        <v>357</v>
      </c>
      <c r="U340" s="1059"/>
      <c r="V340" s="1062" t="s">
        <v>358</v>
      </c>
      <c r="W340" s="1059"/>
      <c r="X340" s="1062" t="s">
        <v>357</v>
      </c>
      <c r="Y340" s="1059"/>
      <c r="Z340" s="1062" t="s">
        <v>359</v>
      </c>
      <c r="AA340" s="1062" t="s">
        <v>172</v>
      </c>
      <c r="AB340" s="1062" t="str">
        <f>IF(S340&gt;=1,(W340*12+Y340)-(S340*12+U340)+1,"")</f>
        <v/>
      </c>
      <c r="AC340" s="1086" t="s">
        <v>360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3"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25">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25">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269</v>
      </c>
      <c r="S344" s="1059"/>
      <c r="T344" s="1062" t="s">
        <v>357</v>
      </c>
      <c r="U344" s="1059"/>
      <c r="V344" s="1062" t="s">
        <v>358</v>
      </c>
      <c r="W344" s="1059"/>
      <c r="X344" s="1062" t="s">
        <v>357</v>
      </c>
      <c r="Y344" s="1059"/>
      <c r="Z344" s="1062" t="s">
        <v>359</v>
      </c>
      <c r="AA344" s="1062" t="s">
        <v>172</v>
      </c>
      <c r="AB344" s="1062" t="str">
        <f>IF(S344&gt;=1,(W344*12+Y344)-(S344*12+U344)+1,"")</f>
        <v/>
      </c>
      <c r="AC344" s="1086" t="s">
        <v>360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3"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25">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25">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269</v>
      </c>
      <c r="S348" s="1059"/>
      <c r="T348" s="1062" t="s">
        <v>357</v>
      </c>
      <c r="U348" s="1059"/>
      <c r="V348" s="1062" t="s">
        <v>358</v>
      </c>
      <c r="W348" s="1059"/>
      <c r="X348" s="1062" t="s">
        <v>357</v>
      </c>
      <c r="Y348" s="1059"/>
      <c r="Z348" s="1062" t="s">
        <v>359</v>
      </c>
      <c r="AA348" s="1062" t="s">
        <v>172</v>
      </c>
      <c r="AB348" s="1062" t="str">
        <f>IF(S348&gt;=1,(W348*12+Y348)-(S348*12+U348)+1,"")</f>
        <v/>
      </c>
      <c r="AC348" s="1086" t="s">
        <v>360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3"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25">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25">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269</v>
      </c>
      <c r="S352" s="1059"/>
      <c r="T352" s="1062" t="s">
        <v>357</v>
      </c>
      <c r="U352" s="1059"/>
      <c r="V352" s="1062" t="s">
        <v>358</v>
      </c>
      <c r="W352" s="1059"/>
      <c r="X352" s="1062" t="s">
        <v>357</v>
      </c>
      <c r="Y352" s="1059"/>
      <c r="Z352" s="1062" t="s">
        <v>359</v>
      </c>
      <c r="AA352" s="1062" t="s">
        <v>172</v>
      </c>
      <c r="AB352" s="1062" t="str">
        <f>IF(S352&gt;=1,(W352*12+Y352)-(S352*12+U352)+1,"")</f>
        <v/>
      </c>
      <c r="AC352" s="1086" t="s">
        <v>360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3"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25">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25">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269</v>
      </c>
      <c r="S356" s="1059"/>
      <c r="T356" s="1062" t="s">
        <v>357</v>
      </c>
      <c r="U356" s="1059"/>
      <c r="V356" s="1062" t="s">
        <v>358</v>
      </c>
      <c r="W356" s="1059"/>
      <c r="X356" s="1062" t="s">
        <v>357</v>
      </c>
      <c r="Y356" s="1059"/>
      <c r="Z356" s="1062" t="s">
        <v>359</v>
      </c>
      <c r="AA356" s="1062" t="s">
        <v>172</v>
      </c>
      <c r="AB356" s="1062" t="str">
        <f>IF(S356&gt;=1,(W356*12+Y356)-(S356*12+U356)+1,"")</f>
        <v/>
      </c>
      <c r="AC356" s="1086" t="s">
        <v>360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3"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25">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25">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269</v>
      </c>
      <c r="S360" s="1059"/>
      <c r="T360" s="1062" t="s">
        <v>357</v>
      </c>
      <c r="U360" s="1059"/>
      <c r="V360" s="1062" t="s">
        <v>358</v>
      </c>
      <c r="W360" s="1059"/>
      <c r="X360" s="1062" t="s">
        <v>357</v>
      </c>
      <c r="Y360" s="1059"/>
      <c r="Z360" s="1062" t="s">
        <v>359</v>
      </c>
      <c r="AA360" s="1062" t="s">
        <v>172</v>
      </c>
      <c r="AB360" s="1062" t="str">
        <f>IF(S360&gt;=1,(W360*12+Y360)-(S360*12+U360)+1,"")</f>
        <v/>
      </c>
      <c r="AC360" s="1086" t="s">
        <v>360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3"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25">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25">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269</v>
      </c>
      <c r="S364" s="1059"/>
      <c r="T364" s="1062" t="s">
        <v>357</v>
      </c>
      <c r="U364" s="1059"/>
      <c r="V364" s="1062" t="s">
        <v>358</v>
      </c>
      <c r="W364" s="1059"/>
      <c r="X364" s="1062" t="s">
        <v>357</v>
      </c>
      <c r="Y364" s="1059"/>
      <c r="Z364" s="1062" t="s">
        <v>359</v>
      </c>
      <c r="AA364" s="1062" t="s">
        <v>172</v>
      </c>
      <c r="AB364" s="1062" t="str">
        <f>IF(S364&gt;=1,(W364*12+Y364)-(S364*12+U364)+1,"")</f>
        <v/>
      </c>
      <c r="AC364" s="1086" t="s">
        <v>360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3"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25">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25">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269</v>
      </c>
      <c r="S368" s="1059"/>
      <c r="T368" s="1062" t="s">
        <v>357</v>
      </c>
      <c r="U368" s="1059"/>
      <c r="V368" s="1062" t="s">
        <v>358</v>
      </c>
      <c r="W368" s="1059"/>
      <c r="X368" s="1062" t="s">
        <v>357</v>
      </c>
      <c r="Y368" s="1059"/>
      <c r="Z368" s="1062" t="s">
        <v>359</v>
      </c>
      <c r="AA368" s="1062" t="s">
        <v>172</v>
      </c>
      <c r="AB368" s="1062" t="str">
        <f>IF(S368&gt;=1,(W368*12+Y368)-(S368*12+U368)+1,"")</f>
        <v/>
      </c>
      <c r="AC368" s="1086" t="s">
        <v>360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3"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25">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25">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269</v>
      </c>
      <c r="S372" s="1059"/>
      <c r="T372" s="1062" t="s">
        <v>357</v>
      </c>
      <c r="U372" s="1059"/>
      <c r="V372" s="1062" t="s">
        <v>358</v>
      </c>
      <c r="W372" s="1059"/>
      <c r="X372" s="1062" t="s">
        <v>357</v>
      </c>
      <c r="Y372" s="1059"/>
      <c r="Z372" s="1062" t="s">
        <v>359</v>
      </c>
      <c r="AA372" s="1062" t="s">
        <v>172</v>
      </c>
      <c r="AB372" s="1062" t="str">
        <f>IF(S372&gt;=1,(W372*12+Y372)-(S372*12+U372)+1,"")</f>
        <v/>
      </c>
      <c r="AC372" s="1086" t="s">
        <v>360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3"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25">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25">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269</v>
      </c>
      <c r="S376" s="1059"/>
      <c r="T376" s="1062" t="s">
        <v>357</v>
      </c>
      <c r="U376" s="1059"/>
      <c r="V376" s="1062" t="s">
        <v>358</v>
      </c>
      <c r="W376" s="1059"/>
      <c r="X376" s="1062" t="s">
        <v>357</v>
      </c>
      <c r="Y376" s="1059"/>
      <c r="Z376" s="1062" t="s">
        <v>359</v>
      </c>
      <c r="AA376" s="1062" t="s">
        <v>172</v>
      </c>
      <c r="AB376" s="1062" t="str">
        <f>IF(S376&gt;=1,(W376*12+Y376)-(S376*12+U376)+1,"")</f>
        <v/>
      </c>
      <c r="AC376" s="1086" t="s">
        <v>360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3"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25">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25">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269</v>
      </c>
      <c r="S380" s="1059"/>
      <c r="T380" s="1062" t="s">
        <v>357</v>
      </c>
      <c r="U380" s="1059"/>
      <c r="V380" s="1062" t="s">
        <v>358</v>
      </c>
      <c r="W380" s="1059"/>
      <c r="X380" s="1062" t="s">
        <v>357</v>
      </c>
      <c r="Y380" s="1059"/>
      <c r="Z380" s="1062" t="s">
        <v>359</v>
      </c>
      <c r="AA380" s="1062" t="s">
        <v>172</v>
      </c>
      <c r="AB380" s="1062" t="str">
        <f>IF(S380&gt;=1,(W380*12+Y380)-(S380*12+U380)+1,"")</f>
        <v/>
      </c>
      <c r="AC380" s="1086" t="s">
        <v>360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3"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25">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25">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269</v>
      </c>
      <c r="S384" s="1059"/>
      <c r="T384" s="1062" t="s">
        <v>357</v>
      </c>
      <c r="U384" s="1059"/>
      <c r="V384" s="1062" t="s">
        <v>358</v>
      </c>
      <c r="W384" s="1059"/>
      <c r="X384" s="1062" t="s">
        <v>357</v>
      </c>
      <c r="Y384" s="1059"/>
      <c r="Z384" s="1062" t="s">
        <v>359</v>
      </c>
      <c r="AA384" s="1062" t="s">
        <v>172</v>
      </c>
      <c r="AB384" s="1062" t="str">
        <f>IF(S384&gt;=1,(W384*12+Y384)-(S384*12+U384)+1,"")</f>
        <v/>
      </c>
      <c r="AC384" s="1086" t="s">
        <v>360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3"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25">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25">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269</v>
      </c>
      <c r="S388" s="1059"/>
      <c r="T388" s="1062" t="s">
        <v>357</v>
      </c>
      <c r="U388" s="1059"/>
      <c r="V388" s="1062" t="s">
        <v>358</v>
      </c>
      <c r="W388" s="1059"/>
      <c r="X388" s="1062" t="s">
        <v>357</v>
      </c>
      <c r="Y388" s="1059"/>
      <c r="Z388" s="1062" t="s">
        <v>359</v>
      </c>
      <c r="AA388" s="1062" t="s">
        <v>172</v>
      </c>
      <c r="AB388" s="1062" t="str">
        <f>IF(S388&gt;=1,(W388*12+Y388)-(S388*12+U388)+1,"")</f>
        <v/>
      </c>
      <c r="AC388" s="1086" t="s">
        <v>360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3"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25">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25">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269</v>
      </c>
      <c r="S392" s="1059"/>
      <c r="T392" s="1062" t="s">
        <v>357</v>
      </c>
      <c r="U392" s="1059"/>
      <c r="V392" s="1062" t="s">
        <v>358</v>
      </c>
      <c r="W392" s="1059"/>
      <c r="X392" s="1062" t="s">
        <v>357</v>
      </c>
      <c r="Y392" s="1059"/>
      <c r="Z392" s="1062" t="s">
        <v>359</v>
      </c>
      <c r="AA392" s="1062" t="s">
        <v>172</v>
      </c>
      <c r="AB392" s="1062" t="str">
        <f>IF(S392&gt;=1,(W392*12+Y392)-(S392*12+U392)+1,"")</f>
        <v/>
      </c>
      <c r="AC392" s="1086" t="s">
        <v>360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3"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25">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25">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269</v>
      </c>
      <c r="S396" s="1059"/>
      <c r="T396" s="1062" t="s">
        <v>357</v>
      </c>
      <c r="U396" s="1059"/>
      <c r="V396" s="1062" t="s">
        <v>358</v>
      </c>
      <c r="W396" s="1059"/>
      <c r="X396" s="1062" t="s">
        <v>357</v>
      </c>
      <c r="Y396" s="1059"/>
      <c r="Z396" s="1062" t="s">
        <v>359</v>
      </c>
      <c r="AA396" s="1062" t="s">
        <v>172</v>
      </c>
      <c r="AB396" s="1062" t="str">
        <f>IF(S396&gt;=1,(W396*12+Y396)-(S396*12+U396)+1,"")</f>
        <v/>
      </c>
      <c r="AC396" s="1086" t="s">
        <v>360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3"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25">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25">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269</v>
      </c>
      <c r="S400" s="1059"/>
      <c r="T400" s="1062" t="s">
        <v>357</v>
      </c>
      <c r="U400" s="1059"/>
      <c r="V400" s="1062" t="s">
        <v>358</v>
      </c>
      <c r="W400" s="1059"/>
      <c r="X400" s="1062" t="s">
        <v>357</v>
      </c>
      <c r="Y400" s="1059"/>
      <c r="Z400" s="1062" t="s">
        <v>359</v>
      </c>
      <c r="AA400" s="1062" t="s">
        <v>172</v>
      </c>
      <c r="AB400" s="1062" t="str">
        <f>IF(S400&gt;=1,(W400*12+Y400)-(S400*12+U400)+1,"")</f>
        <v/>
      </c>
      <c r="AC400" s="1086" t="s">
        <v>360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3"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25">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25">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269</v>
      </c>
      <c r="S404" s="1059"/>
      <c r="T404" s="1062" t="s">
        <v>357</v>
      </c>
      <c r="U404" s="1059"/>
      <c r="V404" s="1062" t="s">
        <v>358</v>
      </c>
      <c r="W404" s="1059"/>
      <c r="X404" s="1062" t="s">
        <v>357</v>
      </c>
      <c r="Y404" s="1059"/>
      <c r="Z404" s="1062" t="s">
        <v>359</v>
      </c>
      <c r="AA404" s="1062" t="s">
        <v>172</v>
      </c>
      <c r="AB404" s="1062" t="str">
        <f>IF(S404&gt;=1,(W404*12+Y404)-(S404*12+U404)+1,"")</f>
        <v/>
      </c>
      <c r="AC404" s="1086" t="s">
        <v>360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3"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25">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25">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269</v>
      </c>
      <c r="S408" s="1059"/>
      <c r="T408" s="1062" t="s">
        <v>357</v>
      </c>
      <c r="U408" s="1059"/>
      <c r="V408" s="1062" t="s">
        <v>358</v>
      </c>
      <c r="W408" s="1059"/>
      <c r="X408" s="1062" t="s">
        <v>357</v>
      </c>
      <c r="Y408" s="1059"/>
      <c r="Z408" s="1062" t="s">
        <v>359</v>
      </c>
      <c r="AA408" s="1062" t="s">
        <v>172</v>
      </c>
      <c r="AB408" s="1062" t="str">
        <f>IF(S408&gt;=1,(W408*12+Y408)-(S408*12+U408)+1,"")</f>
        <v/>
      </c>
      <c r="AC408" s="1086" t="s">
        <v>360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3"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25">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25">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149999999999999"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149999999999999"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149999999999999"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149999999999999"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149999999999999"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149999999999999"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149999999999999"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149999999999999"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topLeftCell="A11" zoomScaleNormal="91" zoomScaleSheetLayoutView="100" workbookViewId="0">
      <selection activeCell="AO21" sqref="AO2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135</v>
      </c>
      <c r="AC1" s="937"/>
      <c r="AD1" s="937"/>
      <c r="AE1" s="936" t="str">
        <f>IF(基本情報入力シート!AA16&lt;&gt;"", 基本情報入力シート!AA16, "")</f>
        <v/>
      </c>
      <c r="AF1" s="937"/>
      <c r="AG1" s="937"/>
      <c r="AH1" s="937"/>
      <c r="AI1" s="962"/>
      <c r="AJ1" s="61"/>
      <c r="AK1" s="152"/>
      <c r="AL1" s="153"/>
      <c r="AM1" s="153"/>
      <c r="AN1" s="153"/>
      <c r="AO1" s="691"/>
      <c r="AP1" s="153"/>
      <c r="AQ1" s="153"/>
      <c r="AR1" s="153"/>
      <c r="AS1" s="153"/>
      <c r="AT1" s="153"/>
      <c r="AU1" s="153"/>
      <c r="AV1" s="153"/>
      <c r="AW1" s="154"/>
      <c r="AX1" s="144"/>
      <c r="AY1" s="836" t="s">
        <v>136</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9"/>
      <c r="AO2" s="145"/>
      <c r="AP2" s="690"/>
      <c r="AQ2" s="156"/>
      <c r="AR2" s="156"/>
      <c r="AS2" s="156"/>
      <c r="AT2" s="156"/>
      <c r="AU2" s="156"/>
      <c r="AV2" s="156"/>
      <c r="AW2" s="157"/>
      <c r="AY2" s="836" t="str">
        <f>IF(基本情報入力シート!V14="", "", 基本情報入力シート!V14)</f>
        <v/>
      </c>
      <c r="AZ2" s="836"/>
      <c r="BA2" s="836"/>
      <c r="BB2" s="836"/>
      <c r="BC2" s="836"/>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6"/>
      <c r="AZ3" s="836"/>
      <c r="BA3" s="836"/>
      <c r="BB3" s="836"/>
      <c r="BC3" s="836"/>
    </row>
    <row r="4" spans="1:55" s="29" customFormat="1" ht="13.5" customHeight="1">
      <c r="A4" s="1289" t="s">
        <v>14</v>
      </c>
      <c r="B4" s="1290"/>
      <c r="C4" s="1290"/>
      <c r="D4" s="1290"/>
      <c r="E4" s="1290"/>
      <c r="F4" s="1291"/>
      <c r="G4" s="1278" t="str">
        <f>IF(基本情報入力シート!L21="","",基本情報入力シート!L21)</f>
        <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139</v>
      </c>
      <c r="B5" s="1293"/>
      <c r="C5" s="1293"/>
      <c r="D5" s="1293"/>
      <c r="E5" s="1293"/>
      <c r="F5" s="1294"/>
      <c r="G5" s="1280" t="str">
        <f>IF(基本情報入力シート!L22="","",基本情報入力シート!L22)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140</v>
      </c>
      <c r="B6" s="1012"/>
      <c r="C6" s="1012"/>
      <c r="D6" s="1012"/>
      <c r="E6" s="1012"/>
      <c r="F6" s="1273"/>
      <c r="G6" s="110" t="s">
        <v>17</v>
      </c>
      <c r="H6" s="1274" t="str">
        <f>IF(基本情報入力シート!AM24="－","",基本情報入力シート!AM24)</f>
        <v>-</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69"/>
      <c r="B7" s="1270"/>
      <c r="C7" s="1270"/>
      <c r="D7" s="1270"/>
      <c r="E7" s="1270"/>
      <c r="F7" s="1271"/>
      <c r="G7" s="1282" t="str">
        <f>IF(基本情報入力シート!L24="","",基本情報入力シート!L24)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5" customHeight="1">
      <c r="A8" s="1269"/>
      <c r="B8" s="1270"/>
      <c r="C8" s="1270"/>
      <c r="D8" s="1270"/>
      <c r="E8" s="1270"/>
      <c r="F8" s="1271"/>
      <c r="G8" s="1284" t="str">
        <f>IF(基本情報入力シート!L25="","",基本情報入力シート!L25)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14</v>
      </c>
      <c r="B9" s="1276"/>
      <c r="C9" s="1276"/>
      <c r="D9" s="1276"/>
      <c r="E9" s="1276"/>
      <c r="F9" s="1277"/>
      <c r="G9" s="1322" t="str">
        <f>IF(基本情報入力シート!L29="","",基本情報入力シート!L29)</f>
        <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141</v>
      </c>
      <c r="B10" s="1270"/>
      <c r="C10" s="1270"/>
      <c r="D10" s="1270"/>
      <c r="E10" s="1270"/>
      <c r="F10" s="1271"/>
      <c r="G10" s="1324" t="str">
        <f>IF(基本情報入力シート!L30="","",基本情報入力シート!L30)</f>
        <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142</v>
      </c>
      <c r="B11" s="1272"/>
      <c r="C11" s="1272"/>
      <c r="D11" s="1272"/>
      <c r="E11" s="1272"/>
      <c r="F11" s="1272"/>
      <c r="G11" s="878" t="s">
        <v>28</v>
      </c>
      <c r="H11" s="879"/>
      <c r="I11" s="879"/>
      <c r="J11" s="879"/>
      <c r="K11" s="1295" t="str">
        <f>IF(基本情報入力シート!L31="","",基本情報入力シート!L31)</f>
        <v/>
      </c>
      <c r="L11" s="1296"/>
      <c r="M11" s="1296"/>
      <c r="N11" s="1296"/>
      <c r="O11" s="1296"/>
      <c r="P11" s="1296"/>
      <c r="Q11" s="1296"/>
      <c r="R11" s="1296"/>
      <c r="S11" s="1296"/>
      <c r="T11" s="1297"/>
      <c r="U11" s="1286" t="s">
        <v>29</v>
      </c>
      <c r="V11" s="1287"/>
      <c r="W11" s="1287"/>
      <c r="X11" s="1288"/>
      <c r="Y11" s="1295" t="str">
        <f>IF(基本情報入力シート!L32="","",基本情報入力シート!L32)</f>
        <v/>
      </c>
      <c r="Z11" s="1296"/>
      <c r="AA11" s="1296"/>
      <c r="AB11" s="1296"/>
      <c r="AC11" s="1296"/>
      <c r="AD11" s="1296"/>
      <c r="AE11" s="1296"/>
      <c r="AF11" s="1296"/>
      <c r="AG11" s="1296"/>
      <c r="AH11" s="1296"/>
      <c r="AI11" s="129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
      </c>
      <c r="AI13" s="1304"/>
      <c r="AK13" s="1316" t="s">
        <v>363</v>
      </c>
      <c r="AL13" s="1317"/>
      <c r="AM13" s="1317"/>
      <c r="AN13" s="1317"/>
      <c r="AO13" s="1317"/>
      <c r="AP13" s="1317"/>
      <c r="AQ13" s="1317"/>
      <c r="AR13" s="1317"/>
      <c r="AS13" s="1317"/>
      <c r="AT13" s="1317"/>
      <c r="AU13" s="1317"/>
      <c r="AV13" s="1318"/>
    </row>
    <row r="14" spans="1:55" ht="27.6" customHeight="1" thickBot="1">
      <c r="A14" s="1253" t="s">
        <v>364</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899999999999999" customHeight="1">
      <c r="A15" s="148"/>
      <c r="B15" s="1259" t="s">
        <v>365</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899999999999999" customHeight="1">
      <c r="A16" s="146"/>
      <c r="B16" s="1254" t="s">
        <v>366</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899999999999999" customHeight="1" thickBot="1">
      <c r="A17" s="147"/>
      <c r="B17" s="1254" t="s">
        <v>367</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368</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899999999999999" customHeight="1">
      <c r="A19" s="148"/>
      <c r="B19" s="1254" t="s">
        <v>369</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899999999999999" customHeight="1" thickBot="1">
      <c r="A20" s="147"/>
      <c r="B20" s="742" t="s">
        <v>370</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5" customHeight="1" thickBot="1">
      <c r="A21" s="1314" t="s">
        <v>371</v>
      </c>
      <c r="B21" s="1315"/>
      <c r="C21" s="1315"/>
      <c r="D21" s="1315"/>
      <c r="E21" s="1315"/>
      <c r="F21" s="1315"/>
      <c r="G21" s="1315"/>
      <c r="H21" s="1315"/>
      <c r="I21" s="1315"/>
      <c r="J21" s="1315"/>
      <c r="K21" s="1315"/>
      <c r="L21" s="1315"/>
      <c r="M21" s="1319"/>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372</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373</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249</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
      </c>
      <c r="AI25" s="1302"/>
      <c r="AJ25" s="41"/>
      <c r="AK25" s="1298" t="s">
        <v>374</v>
      </c>
      <c r="AL25" s="1299"/>
      <c r="AM25" s="1299"/>
      <c r="AN25" s="1299"/>
      <c r="AO25" s="1299"/>
      <c r="AP25" s="1299"/>
      <c r="AQ25" s="1299"/>
      <c r="AR25" s="1299"/>
      <c r="AS25" s="1299"/>
      <c r="AT25" s="1299"/>
      <c r="AU25" s="1299"/>
      <c r="AV25" s="1300"/>
    </row>
    <row r="26" spans="1:48" ht="14.25" customHeight="1" thickBot="1">
      <c r="A26" s="1311" t="s">
        <v>375</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376</v>
      </c>
      <c r="AB26" s="1238"/>
      <c r="AC26" s="1238"/>
      <c r="AD26" s="1238"/>
      <c r="AE26" s="1238"/>
      <c r="AF26" s="1238"/>
      <c r="AG26" s="1238"/>
      <c r="AH26" s="1239"/>
      <c r="AI26" s="1240"/>
      <c r="AJ26" s="61"/>
      <c r="AL26" s="32"/>
    </row>
    <row r="27" spans="1:48" ht="19.899999999999999" customHeight="1">
      <c r="A27" s="148"/>
      <c r="B27" s="822" t="s">
        <v>377</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259</v>
      </c>
      <c r="AB27" s="938"/>
      <c r="AC27" s="938"/>
      <c r="AD27" s="938"/>
      <c r="AE27" s="938"/>
      <c r="AF27" s="938"/>
      <c r="AG27" s="938"/>
      <c r="AH27" s="938"/>
      <c r="AI27" s="938"/>
      <c r="AJ27" s="68"/>
    </row>
    <row r="28" spans="1:48" ht="30" customHeight="1">
      <c r="A28" s="146"/>
      <c r="B28" s="822" t="s">
        <v>378</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379</v>
      </c>
      <c r="AB28" s="1258"/>
      <c r="AC28" s="1258"/>
      <c r="AD28" s="1258"/>
      <c r="AE28" s="1258"/>
      <c r="AF28" s="1258"/>
      <c r="AG28" s="1258"/>
      <c r="AH28" s="1258"/>
      <c r="AI28" s="1258"/>
      <c r="AJ28" s="68"/>
    </row>
    <row r="29" spans="1:48" ht="30" customHeight="1">
      <c r="A29" s="146"/>
      <c r="B29" s="1256" t="s">
        <v>380</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381</v>
      </c>
      <c r="AB29" s="1258"/>
      <c r="AC29" s="1258"/>
      <c r="AD29" s="1258"/>
      <c r="AE29" s="1258"/>
      <c r="AF29" s="1258"/>
      <c r="AG29" s="1258"/>
      <c r="AH29" s="1258"/>
      <c r="AI29" s="1258"/>
      <c r="AJ29" s="41"/>
    </row>
    <row r="30" spans="1:48" ht="30" customHeight="1">
      <c r="A30" s="146"/>
      <c r="B30" s="822" t="s">
        <v>258</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259</v>
      </c>
      <c r="AB30" s="938"/>
      <c r="AC30" s="938"/>
      <c r="AD30" s="938"/>
      <c r="AE30" s="938"/>
      <c r="AF30" s="938"/>
      <c r="AG30" s="938"/>
      <c r="AH30" s="938"/>
      <c r="AI30" s="938"/>
      <c r="AJ30" s="41"/>
      <c r="AK30" s="32"/>
    </row>
    <row r="31" spans="1:48" ht="30" customHeight="1">
      <c r="A31" s="146"/>
      <c r="B31" s="822" t="s">
        <v>260</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261</v>
      </c>
      <c r="AB31" s="1258"/>
      <c r="AC31" s="1258"/>
      <c r="AD31" s="1258"/>
      <c r="AE31" s="1258"/>
      <c r="AF31" s="1258"/>
      <c r="AG31" s="1258"/>
      <c r="AH31" s="1258"/>
      <c r="AI31" s="1258"/>
      <c r="AJ31" s="41"/>
      <c r="AK31" s="32"/>
      <c r="AL31" s="33"/>
    </row>
    <row r="32" spans="1:48" ht="19.899999999999999" customHeight="1">
      <c r="A32" s="146"/>
      <c r="B32" s="1256" t="s">
        <v>382</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263</v>
      </c>
      <c r="AB32" s="951"/>
      <c r="AC32" s="951"/>
      <c r="AD32" s="951"/>
      <c r="AE32" s="951"/>
      <c r="AF32" s="951"/>
      <c r="AG32" s="951"/>
      <c r="AH32" s="951"/>
      <c r="AI32" s="951"/>
      <c r="AJ32" s="41"/>
      <c r="AK32" s="32"/>
      <c r="AL32" s="33"/>
    </row>
    <row r="33" spans="1:52" ht="19.899999999999999" customHeight="1" thickBot="1">
      <c r="A33" s="149"/>
      <c r="B33" s="1254" t="s">
        <v>383</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259</v>
      </c>
      <c r="AB33" s="938"/>
      <c r="AC33" s="938"/>
      <c r="AD33" s="938"/>
      <c r="AE33" s="938"/>
      <c r="AF33" s="938"/>
      <c r="AG33" s="938"/>
      <c r="AH33" s="938"/>
      <c r="AI33" s="938"/>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
      </c>
      <c r="AI35" s="1304"/>
      <c r="AJ35" s="37"/>
      <c r="AK35" s="845" t="s">
        <v>384</v>
      </c>
      <c r="AL35" s="846"/>
      <c r="AM35" s="846"/>
      <c r="AN35" s="846"/>
      <c r="AO35" s="846"/>
      <c r="AP35" s="846"/>
      <c r="AQ35" s="846"/>
      <c r="AR35" s="846"/>
      <c r="AS35" s="846"/>
      <c r="AT35" s="846"/>
      <c r="AU35" s="846"/>
      <c r="AV35" s="847"/>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1" t="s">
        <v>385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386</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15" customHeight="1" thickBot="1">
      <c r="A40" s="36"/>
      <c r="B40" s="151"/>
      <c r="C40" s="1241" t="s">
        <v>387</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 customHeight="1" thickBot="1">
      <c r="A41" s="36"/>
      <c r="B41" s="150"/>
      <c r="C41" s="1242" t="s">
        <v>388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269</v>
      </c>
      <c r="C43" s="46"/>
      <c r="D43" s="1035">
        <v>7</v>
      </c>
      <c r="E43" s="1307"/>
      <c r="F43" s="46" t="s">
        <v>270</v>
      </c>
      <c r="G43" s="1305"/>
      <c r="H43" s="1306"/>
      <c r="I43" s="46" t="s">
        <v>271</v>
      </c>
      <c r="J43" s="1305"/>
      <c r="K43" s="1306"/>
      <c r="L43" s="46" t="s">
        <v>272</v>
      </c>
      <c r="M43" s="41"/>
      <c r="N43" s="1035" t="s">
        <v>139</v>
      </c>
      <c r="O43" s="1035"/>
      <c r="P43" s="1035"/>
      <c r="Q43" s="1246" t="str">
        <f>IF(G5="","",G5)</f>
        <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273</v>
      </c>
      <c r="O44" s="907"/>
      <c r="P44" s="907"/>
      <c r="Q44" s="1027" t="s">
        <v>23</v>
      </c>
      <c r="R44" s="1027"/>
      <c r="S44" s="1236" t="str">
        <f>IF(基本情報入力シート!L26="", "", 基本情報入力シート!L26)</f>
        <v/>
      </c>
      <c r="T44" s="1236"/>
      <c r="U44" s="1236"/>
      <c r="V44" s="1236"/>
      <c r="W44" s="1236"/>
      <c r="X44" s="904"/>
      <c r="Y44" s="904"/>
      <c r="Z44" s="1236" t="str">
        <f>IF(基本情報入力シート!L27="", "", 基本情報入力シート!L27)</f>
        <v/>
      </c>
      <c r="AA44" s="1236"/>
      <c r="AB44" s="1236"/>
      <c r="AC44" s="1236"/>
      <c r="AD44" s="1236"/>
      <c r="AE44" s="1236"/>
      <c r="AF44" s="1236"/>
      <c r="AG44" s="1236"/>
      <c r="AH44" s="1236"/>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389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392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393</v>
      </c>
    </row>
    <row r="52" spans="1:53">
      <c r="A52" s="1328" t="s">
        <v>394</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
      </c>
      <c r="AF52" s="1251"/>
      <c r="AG52" s="1251"/>
      <c r="AH52" s="1251"/>
      <c r="AI52" s="1251"/>
      <c r="AJ52" s="1251"/>
      <c r="BA52" s="94">
        <f>COUNTIF(A52:AJ58, "×")</f>
        <v>0</v>
      </c>
    </row>
    <row r="53" spans="1:53" ht="15" customHeight="1">
      <c r="A53" s="1243" t="s">
        <v>395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396</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
      </c>
      <c r="AF54" s="1251"/>
      <c r="AG54" s="1251"/>
      <c r="AH54" s="1251"/>
      <c r="AI54" s="1251"/>
      <c r="AJ54" s="1251"/>
    </row>
    <row r="55" spans="1:53">
      <c r="A55" s="1249" t="s">
        <v>397</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
      </c>
      <c r="AF55" s="1251"/>
      <c r="AG55" s="1251"/>
      <c r="AH55" s="1251"/>
      <c r="AI55" s="1251"/>
      <c r="AJ55" s="1251"/>
    </row>
    <row r="56" spans="1:53" ht="15" customHeight="1">
      <c r="A56" s="1243" t="s">
        <v>398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399</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
      </c>
      <c r="AF57" s="1251"/>
      <c r="AG57" s="1251"/>
      <c r="AH57" s="1251"/>
      <c r="AI57" s="1251"/>
      <c r="AJ57" s="1251"/>
      <c r="AR57" s="391"/>
    </row>
    <row r="58" spans="1:53">
      <c r="A58" s="1330" t="s">
        <v>400</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
      </c>
      <c r="AF58" s="1251"/>
      <c r="AG58" s="1251"/>
      <c r="AH58" s="1251"/>
      <c r="AI58" s="1251"/>
      <c r="AJ58" s="1251"/>
    </row>
    <row r="59" spans="1:53">
      <c r="A59" s="1249" t="s">
        <v>401</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
      </c>
      <c r="AF59" s="1251"/>
      <c r="AG59" s="1251"/>
      <c r="AH59" s="1251"/>
      <c r="AI59" s="1251"/>
      <c r="AJ59" s="125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2" t="s">
        <v>402</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45"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47</v>
      </c>
      <c r="B63" s="1234"/>
      <c r="C63" s="1235" t="s">
        <v>404</v>
      </c>
      <c r="D63" s="1235"/>
      <c r="E63" s="1235"/>
      <c r="F63" s="1235"/>
      <c r="G63" s="1235"/>
      <c r="H63" s="1235" t="s">
        <v>405</v>
      </c>
      <c r="I63" s="1235"/>
      <c r="J63" s="1235"/>
      <c r="K63" s="1235"/>
      <c r="L63" s="1235"/>
      <c r="M63" s="1235"/>
      <c r="N63" s="1235"/>
      <c r="O63" s="1235"/>
      <c r="P63" s="1235"/>
      <c r="Q63" s="1235"/>
      <c r="R63" s="1235"/>
      <c r="S63" s="1235"/>
      <c r="T63" s="1231" t="s">
        <v>406</v>
      </c>
      <c r="U63" s="1232"/>
      <c r="V63" s="1232"/>
      <c r="W63" s="1232"/>
      <c r="X63" s="1232"/>
      <c r="Y63" s="1232"/>
      <c r="Z63" s="1232"/>
      <c r="AA63" s="1232"/>
      <c r="AB63" s="1232"/>
      <c r="AC63" s="1232"/>
      <c r="AD63" s="1232"/>
      <c r="AE63" s="1232"/>
      <c r="AF63" s="1232"/>
      <c r="AG63" s="1232"/>
      <c r="AH63" s="1232"/>
      <c r="AI63" s="1232"/>
      <c r="AJ63" s="1233"/>
      <c r="AK63" s="910" t="s">
        <v>407</v>
      </c>
      <c r="AL63" s="910"/>
      <c r="AM63" s="910"/>
      <c r="AN63" s="910"/>
      <c r="AO63" s="910"/>
      <c r="AP63" s="910"/>
      <c r="AQ63" s="910"/>
      <c r="AR63" s="910"/>
      <c r="AS63" s="910"/>
      <c r="AT63" s="910"/>
      <c r="AU63" s="910"/>
      <c r="AV63" s="911"/>
    </row>
    <row r="64" spans="1:53" ht="31.9" customHeight="1">
      <c r="A64" s="1248" t="str">
        <f>AE1</f>
        <v/>
      </c>
      <c r="B64" s="1248"/>
      <c r="C64" s="1264">
        <f>IFERROR(SUMIF('別紙様式2-4（補助金 個表） '!$D$11:$D$110, '別紙様式2-3（補助金　総括表）'!A64, '別紙様式2-4（補助金 個表） '!$M$11:$M$110), "未入力あり")</f>
        <v>0</v>
      </c>
      <c r="D64" s="1264"/>
      <c r="E64" s="1264"/>
      <c r="F64" s="1264"/>
      <c r="G64" s="1264"/>
      <c r="H64" s="1265" t="str">
        <f>IF(C64&gt;0, IFERROR((VLOOKUP(A64&amp;"○"&amp;"○", '別紙様式2-4（補助金 個表） '!AI:AJ, 2, FALSE)), "振込先未選択"), "")</f>
        <v/>
      </c>
      <c r="I64" s="1265"/>
      <c r="J64" s="1265"/>
      <c r="K64" s="1265"/>
      <c r="L64" s="1265"/>
      <c r="M64" s="1265"/>
      <c r="N64" s="1265"/>
      <c r="O64" s="1265"/>
      <c r="P64" s="1265"/>
      <c r="Q64" s="1265"/>
      <c r="R64" s="1265"/>
      <c r="S64" s="1265"/>
      <c r="T64" s="1231" t="str">
        <f>IFERROR(IF(H64="", "", VLOOKUP(H64, '別紙様式2-4（補助金 個表） '!$F$11:$S$110, 14, FALSE)), "未記入")</f>
        <v/>
      </c>
      <c r="U64" s="1232"/>
      <c r="V64" s="1232"/>
      <c r="W64" s="1232"/>
      <c r="X64" s="1232"/>
      <c r="Y64" s="1232"/>
      <c r="Z64" s="1232"/>
      <c r="AA64" s="1232"/>
      <c r="AB64" s="1232"/>
      <c r="AC64" s="1232"/>
      <c r="AD64" s="1232"/>
      <c r="AE64" s="1232"/>
      <c r="AF64" s="1232"/>
      <c r="AG64" s="1232"/>
      <c r="AH64" s="1232"/>
      <c r="AI64" s="1232"/>
      <c r="AJ64" s="1233"/>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46" zoomScaleNormal="46" zoomScaleSheetLayoutView="46" zoomScalePageLayoutView="70" workbookViewId="0">
      <selection activeCell="T9" sqref="T9"/>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408</v>
      </c>
      <c r="B1" s="61"/>
      <c r="C1" s="277"/>
      <c r="D1" s="276"/>
      <c r="E1" s="61"/>
      <c r="F1" s="61"/>
      <c r="G1" s="61"/>
      <c r="H1" s="61"/>
      <c r="I1" s="61"/>
      <c r="J1" s="279"/>
      <c r="K1" s="61"/>
      <c r="L1" s="280"/>
      <c r="M1" s="1368" t="s">
        <v>135</v>
      </c>
      <c r="N1" s="937"/>
      <c r="O1" s="1369"/>
      <c r="P1" s="1368" t="str">
        <f>IF(基本情報入力シート!AA16&lt;&gt;"", 基本情報入力シート!AA16, "")</f>
        <v/>
      </c>
      <c r="Q1" s="1370"/>
      <c r="R1" s="1371"/>
      <c r="S1" s="64"/>
      <c r="T1" s="145"/>
      <c r="U1" s="281"/>
      <c r="V1" s="281"/>
      <c r="W1" s="281"/>
      <c r="X1" s="281"/>
      <c r="Y1" s="281"/>
      <c r="Z1" s="281"/>
      <c r="AA1" s="281"/>
      <c r="AB1" s="281"/>
      <c r="AC1" s="281"/>
      <c r="AD1" s="281"/>
      <c r="AE1" s="281"/>
      <c r="AF1" s="94"/>
      <c r="AG1" s="94"/>
      <c r="AH1" s="836" t="s">
        <v>136</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
      </c>
      <c r="AI2" s="836"/>
      <c r="AJ2" s="836"/>
      <c r="AK2" s="836"/>
      <c r="AL2" s="836"/>
    </row>
    <row r="3" spans="1:38" ht="31.15" customHeight="1" thickBot="1">
      <c r="A3" s="1347" t="s">
        <v>139</v>
      </c>
      <c r="B3" s="1348"/>
      <c r="C3" s="1349" t="str">
        <f>IF(基本情報入力シート!L22="", "", 基本情報入力シート!L22)</f>
        <v/>
      </c>
      <c r="D3" s="1350"/>
      <c r="E3" s="1350"/>
      <c r="F3" s="1351"/>
      <c r="G3" s="282"/>
      <c r="H3" s="1393" t="s">
        <v>409</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15" customHeight="1" thickBot="1">
      <c r="A5" s="1352" t="s">
        <v>410</v>
      </c>
      <c r="B5" s="1352"/>
      <c r="C5" s="1352"/>
      <c r="D5" s="1352"/>
      <c r="E5" s="1353"/>
      <c r="F5" s="590">
        <f>IFERROR(SUM(M:M),"")</f>
        <v>0</v>
      </c>
      <c r="G5" s="286"/>
      <c r="H5" s="1393"/>
      <c r="I5" s="1393"/>
      <c r="J5" s="1393"/>
      <c r="K5" s="1393"/>
      <c r="L5" s="1393"/>
      <c r="M5" s="1393"/>
      <c r="N5" s="1393"/>
      <c r="O5" s="1393"/>
      <c r="P5" s="1393"/>
      <c r="Q5" s="1393"/>
      <c r="R5" s="1393"/>
      <c r="S5" s="1393"/>
      <c r="T5" s="283"/>
    </row>
    <row r="6" spans="1:38" ht="36" customHeight="1" thickBot="1">
      <c r="A6" s="1366" t="s">
        <v>411</v>
      </c>
      <c r="B6" s="1367"/>
      <c r="C6" s="1367"/>
      <c r="D6" s="1367"/>
      <c r="E6" s="1367"/>
      <c r="F6" s="591">
        <f>IF(C3="", 0, IF(P1="", "提出先未選択", SUMIF(D:D, P1, M:M)))</f>
        <v>0</v>
      </c>
      <c r="G6" s="286"/>
      <c r="H6" s="1393"/>
      <c r="I6" s="1393"/>
      <c r="J6" s="1393"/>
      <c r="K6" s="1393"/>
      <c r="L6" s="1393"/>
      <c r="M6" s="1393"/>
      <c r="N6" s="1393"/>
      <c r="O6" s="1393"/>
      <c r="P6" s="1393"/>
      <c r="Q6" s="1393"/>
      <c r="R6" s="1393"/>
      <c r="S6" s="1393"/>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412</v>
      </c>
      <c r="B8" s="1357" t="s">
        <v>413</v>
      </c>
      <c r="C8" s="1360" t="s">
        <v>37</v>
      </c>
      <c r="D8" s="1343" t="s">
        <v>38</v>
      </c>
      <c r="E8" s="1344"/>
      <c r="F8" s="1363" t="s">
        <v>319</v>
      </c>
      <c r="G8" s="1340" t="s">
        <v>40</v>
      </c>
      <c r="H8" s="1337" t="s">
        <v>41</v>
      </c>
      <c r="I8" s="1360" t="s">
        <v>414</v>
      </c>
      <c r="J8" s="1375" t="s">
        <v>415</v>
      </c>
      <c r="K8" s="1378" t="s">
        <v>416</v>
      </c>
      <c r="L8" s="1381" t="s">
        <v>417</v>
      </c>
      <c r="M8" s="1334" t="s">
        <v>418</v>
      </c>
      <c r="N8" s="1387" t="s">
        <v>419</v>
      </c>
      <c r="O8" s="1388"/>
      <c r="P8" s="1388"/>
      <c r="Q8" s="1389"/>
      <c r="R8" s="1384" t="s">
        <v>420</v>
      </c>
      <c r="S8" s="1372" t="s">
        <v>421</v>
      </c>
      <c r="T8" s="364" t="str">
        <f>IF(C3="", "", IF(AND(COUNTA(基本情報入力シート!X40:X139)=COUNTA(基本情報入力シート!AE40:AE139), COUNTIF(I11:I110, "○")=COUNTIF(AH11:AH110, "○")), "○","×"))</f>
        <v/>
      </c>
      <c r="U8" s="909" t="s">
        <v>422</v>
      </c>
      <c r="V8" s="910"/>
      <c r="W8" s="910"/>
      <c r="X8" s="910"/>
      <c r="Y8" s="910"/>
      <c r="Z8" s="910"/>
      <c r="AA8" s="910"/>
      <c r="AB8" s="910"/>
      <c r="AC8" s="910"/>
      <c r="AD8" s="910"/>
      <c r="AE8" s="911"/>
      <c r="AF8" s="145"/>
      <c r="AG8" s="145"/>
      <c r="AH8" s="290"/>
    </row>
    <row r="9" spans="1:38" ht="82.9"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IF(AND(COUNTIFS(D11:D110, P1, I11:I110, "○", R11:R110, "○")=1,COUNTA(N11:Q110)=COUNTA(R11:R110)),  "○","×")))</f>
        <v/>
      </c>
      <c r="U9" s="909" t="s">
        <v>423</v>
      </c>
      <c r="V9" s="910"/>
      <c r="W9" s="910"/>
      <c r="X9" s="910"/>
      <c r="Y9" s="910"/>
      <c r="Z9" s="910"/>
      <c r="AA9" s="910"/>
      <c r="AB9" s="910"/>
      <c r="AC9" s="910"/>
      <c r="AD9" s="910"/>
      <c r="AE9" s="911"/>
      <c r="AF9" s="145"/>
      <c r="AG9" s="145"/>
      <c r="AH9" s="290"/>
    </row>
    <row r="10" spans="1:38" ht="47.25" customHeight="1" thickBot="1">
      <c r="A10" s="1356"/>
      <c r="B10" s="1359"/>
      <c r="C10" s="1362"/>
      <c r="D10" s="291" t="s">
        <v>47</v>
      </c>
      <c r="E10" s="291" t="s">
        <v>48</v>
      </c>
      <c r="F10" s="1365"/>
      <c r="G10" s="1342"/>
      <c r="H10" s="1339"/>
      <c r="I10" s="1362"/>
      <c r="J10" s="1377"/>
      <c r="K10" s="1380"/>
      <c r="L10" s="1383"/>
      <c r="M10" s="1336"/>
      <c r="N10" s="292" t="s">
        <v>424</v>
      </c>
      <c r="O10" s="292" t="s">
        <v>425</v>
      </c>
      <c r="P10" s="292" t="s">
        <v>426</v>
      </c>
      <c r="Q10" s="292" t="s">
        <v>427</v>
      </c>
      <c r="R10" s="1386"/>
      <c r="S10" s="1374"/>
      <c r="T10" s="364" t="str">
        <f>IF(C3="", "", IF(COUNTIFS(R11:R110, "○", S11:S110, "")=0, "○","×"))</f>
        <v/>
      </c>
      <c r="U10" s="909" t="s">
        <v>428</v>
      </c>
      <c r="V10" s="910"/>
      <c r="W10" s="910"/>
      <c r="X10" s="910"/>
      <c r="Y10" s="910"/>
      <c r="Z10" s="910"/>
      <c r="AA10" s="910"/>
      <c r="AB10" s="910"/>
      <c r="AC10" s="910"/>
      <c r="AD10" s="910"/>
      <c r="AE10" s="911"/>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sehkOY/qFwwr2OjEZCl1fZfLVOfYS2/Gc8Ny1FdDm5s1mWNh037/GjHV7qU5jIbB3nUmtwnpa6+4uv9zy6iTZw==" saltValue="6Pt0e3iBn3Tk3rVXFcN+jA=="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433</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1" t="s">
        <v>434</v>
      </c>
      <c r="C3" s="1401"/>
      <c r="D3" s="1401"/>
      <c r="E3" s="1401"/>
      <c r="F3" s="1401"/>
      <c r="G3" s="1401"/>
      <c r="H3" s="1401"/>
      <c r="I3" s="1401"/>
      <c r="J3" s="558"/>
    </row>
    <row r="4" spans="1:10" s="559" customFormat="1" ht="25.15" customHeight="1">
      <c r="A4" s="558"/>
      <c r="B4" s="1397" t="s">
        <v>435</v>
      </c>
      <c r="C4" s="1398"/>
      <c r="D4" s="1398"/>
      <c r="E4" s="1398"/>
      <c r="F4" s="1398"/>
      <c r="G4" s="1398"/>
      <c r="H4" s="1398"/>
      <c r="I4" s="1399"/>
      <c r="J4" s="558"/>
    </row>
    <row r="5" spans="1:10" s="559" customFormat="1" ht="25.15" customHeight="1">
      <c r="A5" s="558"/>
      <c r="B5" s="560" t="s">
        <v>436</v>
      </c>
      <c r="C5" s="1397" t="s">
        <v>437</v>
      </c>
      <c r="D5" s="1398"/>
      <c r="E5" s="1398"/>
      <c r="F5" s="1398"/>
      <c r="G5" s="1398"/>
      <c r="H5" s="1398"/>
      <c r="I5" s="1399"/>
      <c r="J5" s="558"/>
    </row>
    <row r="6" spans="1:10" s="559" customFormat="1" ht="25.15" customHeight="1">
      <c r="A6" s="558"/>
      <c r="B6" s="560" t="s">
        <v>438</v>
      </c>
      <c r="C6" s="1397" t="s">
        <v>439</v>
      </c>
      <c r="D6" s="1398"/>
      <c r="E6" s="1398"/>
      <c r="F6" s="1398"/>
      <c r="G6" s="1398"/>
      <c r="H6" s="1398"/>
      <c r="I6" s="1399"/>
      <c r="J6" s="558"/>
    </row>
    <row r="7" spans="1:10" s="559" customFormat="1" ht="25.15" customHeight="1">
      <c r="A7" s="558"/>
      <c r="B7" s="560" t="s">
        <v>440</v>
      </c>
      <c r="C7" s="1397" t="s">
        <v>441</v>
      </c>
      <c r="D7" s="1398"/>
      <c r="E7" s="1398"/>
      <c r="F7" s="1398"/>
      <c r="G7" s="1398"/>
      <c r="H7" s="1398"/>
      <c r="I7" s="1399"/>
      <c r="J7" s="558"/>
    </row>
    <row r="8" spans="1:10" s="559" customFormat="1" ht="25.15" customHeight="1">
      <c r="A8" s="558"/>
      <c r="B8" s="561"/>
      <c r="C8" s="562"/>
      <c r="D8" s="563"/>
      <c r="E8" s="563"/>
      <c r="F8" s="563"/>
      <c r="G8" s="563"/>
      <c r="H8" s="563"/>
      <c r="I8" s="563"/>
      <c r="J8" s="558"/>
    </row>
    <row r="9" spans="1:10" s="559" customFormat="1" ht="36" customHeight="1">
      <c r="A9" s="558"/>
      <c r="B9" s="1401" t="s">
        <v>442</v>
      </c>
      <c r="C9" s="1401"/>
      <c r="D9" s="1401"/>
      <c r="E9" s="1401"/>
      <c r="F9" s="1401"/>
      <c r="G9" s="1401"/>
      <c r="H9" s="1401"/>
      <c r="I9" s="1401"/>
      <c r="J9" s="558"/>
    </row>
    <row r="10" spans="1:10" s="559" customFormat="1" ht="25.15" customHeight="1">
      <c r="A10" s="558"/>
      <c r="B10" s="1397" t="s">
        <v>443</v>
      </c>
      <c r="C10" s="1398"/>
      <c r="D10" s="1398"/>
      <c r="E10" s="1398"/>
      <c r="F10" s="1398"/>
      <c r="G10" s="1398"/>
      <c r="H10" s="1398"/>
      <c r="I10" s="1399"/>
      <c r="J10" s="558"/>
    </row>
    <row r="11" spans="1:10" s="559" customFormat="1" ht="56.45" customHeight="1">
      <c r="A11" s="558"/>
      <c r="B11" s="1402" t="s">
        <v>436</v>
      </c>
      <c r="C11" s="1394" t="s">
        <v>444</v>
      </c>
      <c r="D11" s="1395"/>
      <c r="E11" s="1395"/>
      <c r="F11" s="1395"/>
      <c r="G11" s="1395"/>
      <c r="H11" s="1395"/>
      <c r="I11" s="1396"/>
      <c r="J11" s="558"/>
    </row>
    <row r="12" spans="1:10" s="559" customFormat="1" ht="54.6" customHeight="1">
      <c r="A12" s="558"/>
      <c r="B12" s="1402"/>
      <c r="C12" s="1403" t="s">
        <v>445</v>
      </c>
      <c r="D12" s="560" t="s">
        <v>145</v>
      </c>
      <c r="E12" s="1394" t="s">
        <v>446</v>
      </c>
      <c r="F12" s="1395"/>
      <c r="G12" s="1395"/>
      <c r="H12" s="1395"/>
      <c r="I12" s="1396"/>
    </row>
    <row r="13" spans="1:10" s="559" customFormat="1" ht="32.450000000000003" customHeight="1">
      <c r="A13" s="558"/>
      <c r="B13" s="1402"/>
      <c r="C13" s="1404"/>
      <c r="D13" s="560" t="s">
        <v>148</v>
      </c>
      <c r="E13" s="1394" t="s">
        <v>447</v>
      </c>
      <c r="F13" s="1395"/>
      <c r="G13" s="1395"/>
      <c r="H13" s="1395"/>
      <c r="I13" s="1396"/>
    </row>
    <row r="14" spans="1:10" s="559" customFormat="1" ht="25.15" customHeight="1">
      <c r="A14" s="558"/>
      <c r="B14" s="560" t="s">
        <v>438</v>
      </c>
      <c r="C14" s="1397" t="s">
        <v>448</v>
      </c>
      <c r="D14" s="1398"/>
      <c r="E14" s="1398"/>
      <c r="F14" s="1398"/>
      <c r="G14" s="1398"/>
      <c r="H14" s="1398"/>
      <c r="I14" s="1399"/>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449</v>
      </c>
      <c r="C16" s="562"/>
      <c r="D16" s="562"/>
      <c r="E16" s="562"/>
      <c r="F16" s="562"/>
      <c r="G16" s="562"/>
      <c r="H16" s="562"/>
      <c r="I16" s="562"/>
      <c r="J16" s="564"/>
    </row>
    <row r="17" spans="1:10" s="559" customFormat="1" ht="25.15" customHeight="1">
      <c r="A17" s="558"/>
      <c r="B17" s="565" t="s">
        <v>436</v>
      </c>
      <c r="C17" s="1394" t="s">
        <v>450</v>
      </c>
      <c r="D17" s="1395"/>
      <c r="E17" s="1395"/>
      <c r="F17" s="1395"/>
      <c r="G17" s="1395"/>
      <c r="H17" s="1395"/>
      <c r="I17" s="1396"/>
      <c r="J17" s="566"/>
    </row>
    <row r="18" spans="1:10" s="559" customFormat="1" ht="49.9" customHeight="1">
      <c r="A18" s="558"/>
      <c r="B18" s="567"/>
      <c r="C18" s="1403" t="s">
        <v>451</v>
      </c>
      <c r="D18" s="560" t="s">
        <v>145</v>
      </c>
      <c r="E18" s="1394" t="s">
        <v>452</v>
      </c>
      <c r="F18" s="1395"/>
      <c r="G18" s="1395"/>
      <c r="H18" s="1395"/>
      <c r="I18" s="1396"/>
    </row>
    <row r="19" spans="1:10" s="559" customFormat="1" ht="76.150000000000006" customHeight="1">
      <c r="A19" s="558"/>
      <c r="B19" s="567"/>
      <c r="C19" s="1405"/>
      <c r="D19" s="560" t="s">
        <v>148</v>
      </c>
      <c r="E19" s="1394" t="s">
        <v>453</v>
      </c>
      <c r="F19" s="1395"/>
      <c r="G19" s="1395"/>
      <c r="H19" s="1395"/>
      <c r="I19" s="1396"/>
    </row>
    <row r="20" spans="1:10" s="559" customFormat="1" ht="78.599999999999994" customHeight="1">
      <c r="A20" s="558"/>
      <c r="B20" s="568"/>
      <c r="C20" s="1404"/>
      <c r="D20" s="560" t="s">
        <v>151</v>
      </c>
      <c r="E20" s="1394" t="s">
        <v>454</v>
      </c>
      <c r="F20" s="1395"/>
      <c r="G20" s="1395"/>
      <c r="H20" s="1395"/>
      <c r="I20" s="1396"/>
    </row>
    <row r="21" spans="1:10" s="559" customFormat="1" ht="25.15" customHeight="1">
      <c r="A21" s="558"/>
      <c r="B21" s="568" t="s">
        <v>438</v>
      </c>
      <c r="C21" s="1400" t="s">
        <v>448</v>
      </c>
      <c r="D21" s="1400"/>
      <c r="E21" s="1400"/>
      <c r="F21" s="1400"/>
      <c r="G21" s="1400"/>
      <c r="H21" s="1400"/>
      <c r="I21" s="1400"/>
      <c r="J21" s="569"/>
    </row>
    <row r="22" spans="1:10" ht="15.75" customHeight="1">
      <c r="A22" s="61"/>
      <c r="B22" s="61"/>
      <c r="C22" s="61"/>
      <c r="D22" s="61"/>
      <c r="E22" s="61"/>
      <c r="F22" s="61"/>
      <c r="G22" s="61"/>
      <c r="H22" s="61"/>
      <c r="I22" s="61"/>
      <c r="J22" s="61"/>
    </row>
    <row r="23" spans="1:10" ht="40.15" customHeight="1">
      <c r="A23" s="535" t="s">
        <v>455</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456</v>
      </c>
      <c r="B25" s="539"/>
      <c r="C25" s="539"/>
      <c r="D25" s="539"/>
      <c r="E25" s="539"/>
      <c r="F25" s="539"/>
      <c r="G25" s="539"/>
      <c r="H25" s="539"/>
      <c r="I25" s="539"/>
    </row>
    <row r="26" spans="1:10" ht="42">
      <c r="A26" s="541" t="s">
        <v>457</v>
      </c>
      <c r="B26" s="542" t="s">
        <v>458</v>
      </c>
      <c r="C26" s="542" t="s">
        <v>459</v>
      </c>
      <c r="D26" s="1416" t="s">
        <v>460</v>
      </c>
      <c r="E26" s="1417"/>
      <c r="F26" s="542" t="s">
        <v>461</v>
      </c>
      <c r="G26" s="543" t="s">
        <v>462</v>
      </c>
      <c r="H26" s="543" t="s">
        <v>463</v>
      </c>
      <c r="I26" s="543" t="s">
        <v>464</v>
      </c>
    </row>
    <row r="27" spans="1:10" ht="115.15" customHeight="1">
      <c r="A27" s="544" t="s">
        <v>465</v>
      </c>
      <c r="B27" s="545" t="s">
        <v>466</v>
      </c>
      <c r="C27" s="546" t="s">
        <v>467</v>
      </c>
      <c r="D27" s="1413" t="s">
        <v>468</v>
      </c>
      <c r="E27" s="1414"/>
      <c r="F27" s="546" t="s">
        <v>469</v>
      </c>
      <c r="G27" s="546" t="s">
        <v>470</v>
      </c>
      <c r="H27" s="546" t="s">
        <v>471</v>
      </c>
      <c r="I27" s="546" t="s">
        <v>472</v>
      </c>
    </row>
    <row r="28" spans="1:10" ht="145.9" customHeight="1">
      <c r="A28" s="544" t="s">
        <v>465</v>
      </c>
      <c r="B28" s="545" t="s">
        <v>473</v>
      </c>
      <c r="C28" s="546" t="s">
        <v>474</v>
      </c>
      <c r="D28" s="1413" t="s">
        <v>475</v>
      </c>
      <c r="E28" s="1414"/>
      <c r="F28" s="546" t="s">
        <v>476</v>
      </c>
      <c r="G28" s="546" t="s">
        <v>477</v>
      </c>
      <c r="H28" s="546" t="s">
        <v>478</v>
      </c>
      <c r="I28" s="546" t="s">
        <v>472</v>
      </c>
    </row>
    <row r="29" spans="1:10" ht="168">
      <c r="A29" s="544" t="s">
        <v>479</v>
      </c>
      <c r="B29" s="545" t="s">
        <v>480</v>
      </c>
      <c r="C29" s="546" t="s">
        <v>481</v>
      </c>
      <c r="D29" s="1413" t="s">
        <v>482</v>
      </c>
      <c r="E29" s="1414"/>
      <c r="F29" s="546" t="s">
        <v>483</v>
      </c>
      <c r="G29" s="546" t="s">
        <v>484</v>
      </c>
      <c r="H29" s="546" t="s">
        <v>485</v>
      </c>
      <c r="I29" s="546" t="s">
        <v>486</v>
      </c>
    </row>
    <row r="30" spans="1:10" ht="147">
      <c r="A30" s="544" t="s">
        <v>487</v>
      </c>
      <c r="B30" s="541"/>
      <c r="C30" s="546" t="s">
        <v>488</v>
      </c>
      <c r="D30" s="1413" t="s">
        <v>489</v>
      </c>
      <c r="E30" s="1414"/>
      <c r="F30" s="546" t="s">
        <v>490</v>
      </c>
      <c r="G30" s="546" t="s">
        <v>491</v>
      </c>
      <c r="H30" s="546" t="s">
        <v>492</v>
      </c>
      <c r="I30" s="546" t="s">
        <v>493</v>
      </c>
    </row>
    <row r="31" spans="1:10" ht="147">
      <c r="A31" s="544" t="s">
        <v>494</v>
      </c>
      <c r="B31" s="541"/>
      <c r="C31" s="546" t="s">
        <v>495</v>
      </c>
      <c r="D31" s="1413" t="s">
        <v>496</v>
      </c>
      <c r="E31" s="1414"/>
      <c r="F31" s="546" t="s">
        <v>497</v>
      </c>
      <c r="G31" s="546" t="s">
        <v>498</v>
      </c>
      <c r="H31" s="546" t="s">
        <v>499</v>
      </c>
      <c r="I31" s="546" t="s">
        <v>500</v>
      </c>
    </row>
    <row r="32" spans="1:10" ht="24">
      <c r="A32" s="1409" t="s">
        <v>501</v>
      </c>
      <c r="B32" s="1409"/>
      <c r="C32" s="1409"/>
      <c r="D32" s="1409"/>
      <c r="E32" s="1409"/>
      <c r="F32" s="1409"/>
      <c r="G32" s="1409"/>
      <c r="H32" s="1409"/>
      <c r="I32" s="1409"/>
    </row>
    <row r="33" spans="1:9" ht="24">
      <c r="A33" s="547"/>
      <c r="B33" s="547"/>
      <c r="C33" s="547"/>
      <c r="D33" s="547"/>
      <c r="E33" s="547"/>
      <c r="F33" s="547"/>
      <c r="G33" s="547"/>
      <c r="H33" s="547"/>
      <c r="I33" s="547"/>
    </row>
    <row r="34" spans="1:9" ht="24">
      <c r="A34" s="548" t="s">
        <v>502</v>
      </c>
      <c r="B34" s="548"/>
      <c r="C34" s="548"/>
      <c r="D34" s="548"/>
      <c r="E34" s="548"/>
      <c r="F34" s="548"/>
      <c r="G34" s="548"/>
      <c r="H34" s="548"/>
      <c r="I34" s="548"/>
    </row>
    <row r="35" spans="1:9" ht="24">
      <c r="A35" s="1406" t="s">
        <v>503</v>
      </c>
      <c r="B35" s="1407"/>
      <c r="C35" s="1407"/>
      <c r="D35" s="1407"/>
      <c r="E35" s="1407"/>
      <c r="F35" s="1407"/>
      <c r="G35" s="1407"/>
      <c r="H35" s="1407"/>
      <c r="I35" s="1408"/>
    </row>
    <row r="36" spans="1:9" ht="28.5">
      <c r="A36" s="549"/>
      <c r="B36" s="539"/>
      <c r="C36" s="539"/>
      <c r="D36" s="539"/>
      <c r="E36" s="539"/>
      <c r="F36" s="539"/>
      <c r="G36" s="539"/>
      <c r="H36" s="539"/>
      <c r="I36" s="539"/>
    </row>
    <row r="37" spans="1:9" ht="40.15" customHeight="1">
      <c r="A37" s="550" t="s">
        <v>504</v>
      </c>
      <c r="B37" s="539"/>
      <c r="C37" s="551"/>
      <c r="D37" s="551"/>
      <c r="E37" s="539"/>
      <c r="F37" s="539"/>
      <c r="G37" s="539"/>
      <c r="H37" s="539"/>
      <c r="I37" s="539"/>
    </row>
    <row r="38" spans="1:9" ht="48">
      <c r="A38" s="1410" t="s">
        <v>505</v>
      </c>
      <c r="B38" s="1411"/>
      <c r="C38" s="552" t="s">
        <v>459</v>
      </c>
      <c r="D38" s="553" t="s">
        <v>506</v>
      </c>
      <c r="E38" s="553" t="s">
        <v>507</v>
      </c>
      <c r="F38" s="553" t="s">
        <v>508</v>
      </c>
      <c r="G38" s="554"/>
      <c r="H38" s="554"/>
      <c r="I38" s="554"/>
    </row>
    <row r="39" spans="1:9" ht="96">
      <c r="A39" s="1412" t="s">
        <v>509</v>
      </c>
      <c r="B39" s="1411"/>
      <c r="C39" s="555" t="s">
        <v>481</v>
      </c>
      <c r="D39" s="555" t="s">
        <v>485</v>
      </c>
      <c r="E39" s="555" t="s">
        <v>510</v>
      </c>
      <c r="F39" s="555" t="s">
        <v>511</v>
      </c>
      <c r="G39" s="554"/>
      <c r="H39" s="554"/>
      <c r="I39" s="554"/>
    </row>
    <row r="40" spans="1:9" ht="85.5">
      <c r="A40" s="1412" t="s">
        <v>512</v>
      </c>
      <c r="B40" s="1411"/>
      <c r="C40" s="555" t="s">
        <v>488</v>
      </c>
      <c r="D40" s="555" t="s">
        <v>492</v>
      </c>
      <c r="E40" s="555" t="s">
        <v>513</v>
      </c>
      <c r="F40" s="556" t="s">
        <v>514</v>
      </c>
      <c r="G40" s="539"/>
      <c r="H40" s="539"/>
      <c r="I40" s="539"/>
    </row>
    <row r="41" spans="1:9" ht="85.5">
      <c r="A41" s="1412" t="s">
        <v>515</v>
      </c>
      <c r="B41" s="1411"/>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4">
      <c r="A43" s="1415" t="s">
        <v>501</v>
      </c>
      <c r="B43" s="1415"/>
      <c r="C43" s="1415"/>
      <c r="D43" s="1415"/>
      <c r="E43" s="1415"/>
      <c r="F43" s="1415"/>
      <c r="G43" s="1415"/>
      <c r="H43" s="1415"/>
      <c r="I43" s="1415"/>
    </row>
    <row r="44" spans="1:9" ht="24">
      <c r="A44" s="548" t="s">
        <v>502</v>
      </c>
      <c r="B44" s="548"/>
      <c r="C44" s="548"/>
      <c r="D44" s="548"/>
      <c r="E44" s="548"/>
      <c r="F44" s="548"/>
      <c r="G44" s="548"/>
      <c r="H44" s="548"/>
      <c r="I44" s="548"/>
    </row>
    <row r="45" spans="1:9" ht="24">
      <c r="A45" s="1406" t="s">
        <v>503</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518</v>
      </c>
      <c r="D1" s="2"/>
      <c r="E1" s="2" t="s">
        <v>519</v>
      </c>
      <c r="G1" s="2" t="s">
        <v>520</v>
      </c>
      <c r="H1" s="1"/>
      <c r="J1" s="10" t="s">
        <v>521</v>
      </c>
      <c r="K1" s="10"/>
      <c r="T1" s="1"/>
      <c r="U1" s="1" t="s">
        <v>522</v>
      </c>
      <c r="V1" s="1"/>
      <c r="W1" s="2" t="s">
        <v>523</v>
      </c>
      <c r="X1" s="1"/>
      <c r="Y1" s="2" t="s">
        <v>524</v>
      </c>
      <c r="AA1" s="1" t="s">
        <v>525</v>
      </c>
    </row>
    <row r="2" spans="1:27" ht="14.25"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25">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25">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25">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25">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25">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25">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25">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25">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25">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25">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25">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25">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25">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25">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25">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25">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25">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25">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25">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25">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25">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25">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25">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25">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25">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25">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25">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25">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25">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25">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25">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25">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25">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25">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25">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25">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25">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4.25"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4.25"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4.25"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4.25"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4.25"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4.25"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4.25"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4.25"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2486</v>
      </c>
      <c r="AF1" s="170"/>
      <c r="AG1" s="2" t="s">
        <v>2487</v>
      </c>
      <c r="AM1" s="2" t="s">
        <v>2488</v>
      </c>
      <c r="AO1" s="2" t="s">
        <v>2489</v>
      </c>
      <c r="AQ1" s="171" t="s">
        <v>2490</v>
      </c>
      <c r="BA1" s="172"/>
      <c r="BB1" s="2" t="s">
        <v>2491</v>
      </c>
      <c r="BE1" s="2" t="s">
        <v>2492</v>
      </c>
    </row>
    <row r="2" spans="1:57">
      <c r="A2" s="1430" t="s">
        <v>2493</v>
      </c>
      <c r="B2" s="1433" t="s">
        <v>527</v>
      </c>
      <c r="C2" s="1436" t="s">
        <v>2494</v>
      </c>
      <c r="D2" s="1437"/>
      <c r="E2" s="1437"/>
      <c r="F2" s="1438"/>
      <c r="G2" s="1439" t="s">
        <v>2495</v>
      </c>
      <c r="H2" s="1440"/>
      <c r="I2" s="1441"/>
      <c r="J2" s="1439" t="s">
        <v>2496</v>
      </c>
      <c r="K2" s="1441"/>
      <c r="L2" s="1424" t="s">
        <v>2497</v>
      </c>
      <c r="M2" s="1425"/>
      <c r="N2" s="1425"/>
      <c r="O2" s="1425"/>
      <c r="P2" s="1425"/>
      <c r="Q2" s="1425"/>
      <c r="R2" s="1425"/>
      <c r="S2" s="1425"/>
      <c r="T2" s="1425"/>
      <c r="U2" s="1425"/>
      <c r="V2" s="1425"/>
      <c r="W2" s="1425"/>
      <c r="X2" s="1425"/>
      <c r="Y2" s="1425"/>
      <c r="Z2" s="1425"/>
      <c r="AA2" s="1425"/>
      <c r="AB2" s="1425"/>
      <c r="AC2" s="1425"/>
      <c r="AD2" s="1426"/>
      <c r="AE2" s="1418" t="s">
        <v>2498</v>
      </c>
      <c r="AF2" s="170"/>
      <c r="AG2" s="1445" t="s">
        <v>2499</v>
      </c>
      <c r="AH2" s="1457" t="s">
        <v>41</v>
      </c>
      <c r="AI2" s="1448" t="s">
        <v>2500</v>
      </c>
      <c r="AJ2" s="1449"/>
      <c r="AK2" s="1450"/>
      <c r="AM2" s="173" t="s">
        <v>2501</v>
      </c>
      <c r="AO2" s="9" t="s">
        <v>2502</v>
      </c>
      <c r="AQ2" s="1439" t="s">
        <v>2494</v>
      </c>
      <c r="AR2" s="1440" t="s">
        <v>2495</v>
      </c>
      <c r="AS2" s="1440" t="s">
        <v>2496</v>
      </c>
      <c r="AT2" s="1440" t="s">
        <v>2503</v>
      </c>
      <c r="AU2" s="1440" t="s">
        <v>2504</v>
      </c>
      <c r="AV2" s="1440"/>
      <c r="AW2" s="1440"/>
      <c r="AX2" s="1440"/>
      <c r="AY2" s="1440"/>
      <c r="AZ2" s="1438"/>
      <c r="BB2" s="1462" t="s">
        <v>2499</v>
      </c>
      <c r="BC2" s="1438" t="s">
        <v>2505</v>
      </c>
      <c r="BE2" s="1418" t="s">
        <v>2506</v>
      </c>
    </row>
    <row r="3" spans="1:57" ht="12.75" thickBot="1">
      <c r="A3" s="1431"/>
      <c r="B3" s="1434"/>
      <c r="C3" s="1421" t="s">
        <v>2507</v>
      </c>
      <c r="D3" s="1422"/>
      <c r="E3" s="1422"/>
      <c r="F3" s="1423"/>
      <c r="G3" s="1421" t="s">
        <v>2508</v>
      </c>
      <c r="H3" s="1422"/>
      <c r="I3" s="1423"/>
      <c r="J3" s="1421"/>
      <c r="K3" s="1423"/>
      <c r="L3" s="1427" t="s">
        <v>2509</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2510</v>
      </c>
      <c r="AQ3" s="1421"/>
      <c r="AR3" s="1422"/>
      <c r="AS3" s="1422"/>
      <c r="AT3" s="1422"/>
      <c r="AU3" s="1422"/>
      <c r="AV3" s="1422"/>
      <c r="AW3" s="1422"/>
      <c r="AX3" s="1422"/>
      <c r="AY3" s="1422"/>
      <c r="AZ3" s="1460"/>
      <c r="BB3" s="1463"/>
      <c r="BC3" s="1460"/>
      <c r="BE3" s="1419"/>
    </row>
    <row r="4" spans="1:57" ht="24.75" thickBot="1">
      <c r="A4" s="1432"/>
      <c r="B4" s="1435"/>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47"/>
      <c r="AH4" s="1459"/>
      <c r="AI4" s="1454"/>
      <c r="AJ4" s="1455"/>
      <c r="AK4" s="1456"/>
      <c r="AO4" s="7" t="s">
        <v>2520</v>
      </c>
      <c r="AQ4" s="1443"/>
      <c r="AR4" s="1444"/>
      <c r="AS4" s="1444"/>
      <c r="AT4" s="1444"/>
      <c r="AU4" s="1444"/>
      <c r="AV4" s="1444"/>
      <c r="AW4" s="1444"/>
      <c r="AX4" s="1444"/>
      <c r="AY4" s="1444"/>
      <c r="AZ4" s="175" t="s">
        <v>2537</v>
      </c>
      <c r="BB4" s="1464"/>
      <c r="BC4" s="1461"/>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75"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75"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75"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75"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75"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802" t="s">
        <v>2569</v>
      </c>
      <c r="AH50" s="802"/>
    </row>
    <row r="51" spans="33:34">
      <c r="AG51" s="1442" t="s">
        <v>2570</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purl.org/dc/terms/"/>
    <ds:schemaRef ds:uri="http://www.w3.org/XML/1998/namespace"/>
    <ds:schemaRef ds:uri="http://schemas.microsoft.com/office/infopath/2007/PartnerControls"/>
    <ds:schemaRef ds:uri="http://schemas.microsoft.com/office/2006/documentManagement/types"/>
    <ds:schemaRef ds:uri="http://schemas.microsoft.com/office/2006/metadata/properties"/>
    <ds:schemaRef ds:uri="http://purl.org/dc/elements/1.1/"/>
    <ds:schemaRef ds:uri="1e321117-8ed2-4fcd-bad6-0f9f462577b5"/>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C0E3E313-A78B-4202-9EAB-A31E11501E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2025-03-13T09:45:26Z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